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Obnova EXTHDD\matka scholaris\zlate moravce\kompostovisko\prace\Projektová dokumentácia a Zadanie\Projektová dokumentácia a Zadanie\"/>
    </mc:Choice>
  </mc:AlternateContent>
  <bookViews>
    <workbookView xWindow="-120" yWindow="-120" windowWidth="19440" windowHeight="15000" firstSheet="1" activeTab="3"/>
  </bookViews>
  <sheets>
    <sheet name="Rekapitulácia stavby" sheetId="1" r:id="rId1"/>
    <sheet name="SO 101 - HTÚ" sheetId="2" r:id="rId2"/>
    <sheet name="SO 102 - HALA PRE DRVIĆ" sheetId="3" r:id="rId3"/>
    <sheet name="SO 103 - KOMPOSTOVACIA PL..." sheetId="4" r:id="rId4"/>
    <sheet name="SO 105 - OPORNÝ MÚR" sheetId="5" r:id="rId5"/>
    <sheet name="SO 107 - CESTNÁ VÁHA" sheetId="6" r:id="rId6"/>
    <sheet name="SO 201 - SPEVNENÉ PLOCHY" sheetId="7" r:id="rId7"/>
    <sheet name="SO 202 - VNÚTROAREÁLOVÁ P..." sheetId="8" r:id="rId8"/>
    <sheet name="SO 301 - AREÁLOVÝ ROZVOD ..." sheetId="9" r:id="rId9"/>
    <sheet name="S0 401 - SO 402 - AREÁLOV..." sheetId="10" r:id="rId10"/>
    <sheet name="SO 601 - NN AREÁLOVÝ ROZVOD" sheetId="11" r:id="rId11"/>
    <sheet name="SO 602 - AREÁLOVÉ VONKAJŠ..." sheetId="12" r:id="rId12"/>
    <sheet name="SO 603 - ÚPRAVA VNÚTROARE..." sheetId="13" r:id="rId13"/>
    <sheet name="PS 01 - PREVÁDZKOVÉ ROZVO..." sheetId="14" r:id="rId14"/>
    <sheet name="PS 02 - MERANIE A REGULÁCIA" sheetId="15" r:id="rId15"/>
  </sheets>
  <definedNames>
    <definedName name="_xlnm._FilterDatabase" localSheetId="13" hidden="1">'PS 01 - PREVÁDZKOVÉ ROZVO...'!$C$121:$K$207</definedName>
    <definedName name="_xlnm._FilterDatabase" localSheetId="14" hidden="1">'PS 02 - MERANIE A REGULÁCIA'!$C$121:$K$186</definedName>
    <definedName name="_xlnm._FilterDatabase" localSheetId="9" hidden="1">'S0 401 - SO 402 - AREÁLOV...'!$C$118:$K$146</definedName>
    <definedName name="_xlnm._FilterDatabase" localSheetId="1" hidden="1">'SO 101 - HTÚ'!$C$117:$K$127</definedName>
    <definedName name="_xlnm._FilterDatabase" localSheetId="2" hidden="1">'SO 102 - HALA PRE DRVIĆ'!$C$129:$K$224</definedName>
    <definedName name="_xlnm._FilterDatabase" localSheetId="3" hidden="1">'SO 103 - KOMPOSTOVACIA PL...'!$C$127:$K$184</definedName>
    <definedName name="_xlnm._FilterDatabase" localSheetId="4" hidden="1">'SO 105 - OPORNÝ MÚR'!$C$120:$K$137</definedName>
    <definedName name="_xlnm._FilterDatabase" localSheetId="5" hidden="1">'SO 107 - CESTNÁ VÁHA'!$C$123:$K$165</definedName>
    <definedName name="_xlnm._FilterDatabase" localSheetId="6" hidden="1">'SO 201 - SPEVNENÉ PLOCHY'!$C$121:$K$148</definedName>
    <definedName name="_xlnm._FilterDatabase" localSheetId="7" hidden="1">'SO 202 - VNÚTROAREÁLOVÁ P...'!$C$121:$K$149</definedName>
    <definedName name="_xlnm._FilterDatabase" localSheetId="8" hidden="1">'SO 301 - AREÁLOVÝ ROZVOD ...'!$C$120:$K$140</definedName>
    <definedName name="_xlnm._FilterDatabase" localSheetId="10" hidden="1">'SO 601 - NN AREÁLOVÝ ROZVOD'!$C$117:$K$142</definedName>
    <definedName name="_xlnm._FilterDatabase" localSheetId="11" hidden="1">'SO 602 - AREÁLOVÉ VONKAJŠ...'!$C$117:$K$143</definedName>
    <definedName name="_xlnm._FilterDatabase" localSheetId="12" hidden="1">'SO 603 - ÚPRAVA VNÚTROARE...'!$C$117:$K$142</definedName>
    <definedName name="_xlnm.Print_Titles" localSheetId="13">'PS 01 - PREVÁDZKOVÉ ROZVO...'!$121:$121</definedName>
    <definedName name="_xlnm.Print_Titles" localSheetId="14">'PS 02 - MERANIE A REGULÁCIA'!$121:$121</definedName>
    <definedName name="_xlnm.Print_Titles" localSheetId="0">'Rekapitulácia stavby'!$92:$92</definedName>
    <definedName name="_xlnm.Print_Titles" localSheetId="9">'S0 401 - SO 402 - AREÁLOV...'!$118:$118</definedName>
    <definedName name="_xlnm.Print_Titles" localSheetId="1">'SO 101 - HTÚ'!$117:$117</definedName>
    <definedName name="_xlnm.Print_Titles" localSheetId="2">'SO 102 - HALA PRE DRVIĆ'!$129:$129</definedName>
    <definedName name="_xlnm.Print_Titles" localSheetId="3">'SO 103 - KOMPOSTOVACIA PL...'!$127:$127</definedName>
    <definedName name="_xlnm.Print_Titles" localSheetId="4">'SO 105 - OPORNÝ MÚR'!$120:$120</definedName>
    <definedName name="_xlnm.Print_Titles" localSheetId="5">'SO 107 - CESTNÁ VÁHA'!$123:$123</definedName>
    <definedName name="_xlnm.Print_Titles" localSheetId="6">'SO 201 - SPEVNENÉ PLOCHY'!$121:$121</definedName>
    <definedName name="_xlnm.Print_Titles" localSheetId="7">'SO 202 - VNÚTROAREÁLOVÁ P...'!$121:$121</definedName>
    <definedName name="_xlnm.Print_Titles" localSheetId="8">'SO 301 - AREÁLOVÝ ROZVOD ...'!$120:$120</definedName>
    <definedName name="_xlnm.Print_Titles" localSheetId="10">'SO 601 - NN AREÁLOVÝ ROZVOD'!$117:$117</definedName>
    <definedName name="_xlnm.Print_Titles" localSheetId="11">'SO 602 - AREÁLOVÉ VONKAJŠ...'!$117:$117</definedName>
    <definedName name="_xlnm.Print_Titles" localSheetId="12">'SO 603 - ÚPRAVA VNÚTROARE...'!$117:$117</definedName>
    <definedName name="_xlnm.Print_Area" localSheetId="13">'PS 01 - PREVÁDZKOVÉ ROZVO...'!$C$4:$J$76,'PS 01 - PREVÁDZKOVÉ ROZVO...'!$C$109:$K$207</definedName>
    <definedName name="_xlnm.Print_Area" localSheetId="14">'PS 02 - MERANIE A REGULÁCIA'!$C$4:$J$76,'PS 02 - MERANIE A REGULÁCIA'!$C$109:$K$186</definedName>
    <definedName name="_xlnm.Print_Area" localSheetId="0">'Rekapitulácia stavby'!$D$4:$AO$76,'Rekapitulácia stavby'!$C$82:$AQ$109</definedName>
    <definedName name="_xlnm.Print_Area" localSheetId="9">'S0 401 - SO 402 - AREÁLOV...'!$C$4:$J$76,'S0 401 - SO 402 - AREÁLOV...'!$C$106:$K$146</definedName>
    <definedName name="_xlnm.Print_Area" localSheetId="1">'SO 101 - HTÚ'!$C$4:$J$76,'SO 101 - HTÚ'!$C$105:$K$127</definedName>
    <definedName name="_xlnm.Print_Area" localSheetId="2">'SO 102 - HALA PRE DRVIĆ'!$C$4:$J$76,'SO 102 - HALA PRE DRVIĆ'!$C$117:$K$224</definedName>
    <definedName name="_xlnm.Print_Area" localSheetId="3">'SO 103 - KOMPOSTOVACIA PL...'!$C$4:$J$76,'SO 103 - KOMPOSTOVACIA PL...'!$C$115:$K$184</definedName>
    <definedName name="_xlnm.Print_Area" localSheetId="4">'SO 105 - OPORNÝ MÚR'!$C$4:$J$76,'SO 105 - OPORNÝ MÚR'!$C$108:$K$137</definedName>
    <definedName name="_xlnm.Print_Area" localSheetId="5">'SO 107 - CESTNÁ VÁHA'!$C$4:$J$76,'SO 107 - CESTNÁ VÁHA'!$C$111:$K$165</definedName>
    <definedName name="_xlnm.Print_Area" localSheetId="6">'SO 201 - SPEVNENÉ PLOCHY'!$C$4:$J$76,'SO 201 - SPEVNENÉ PLOCHY'!$C$109:$K$148</definedName>
    <definedName name="_xlnm.Print_Area" localSheetId="7">'SO 202 - VNÚTROAREÁLOVÁ P...'!$C$4:$J$76,'SO 202 - VNÚTROAREÁLOVÁ P...'!$C$109:$K$149</definedName>
    <definedName name="_xlnm.Print_Area" localSheetId="8">'SO 301 - AREÁLOVÝ ROZVOD ...'!$C$4:$J$76,'SO 301 - AREÁLOVÝ ROZVOD ...'!$C$108:$K$140</definedName>
    <definedName name="_xlnm.Print_Area" localSheetId="10">'SO 601 - NN AREÁLOVÝ ROZVOD'!$C$4:$J$76,'SO 601 - NN AREÁLOVÝ ROZVOD'!$C$105:$K$142</definedName>
    <definedName name="_xlnm.Print_Area" localSheetId="11">'SO 602 - AREÁLOVÉ VONKAJŠ...'!$C$4:$J$76,'SO 602 - AREÁLOVÉ VONKAJŠ...'!$C$105:$K$143</definedName>
    <definedName name="_xlnm.Print_Area" localSheetId="12">'SO 603 - ÚPRAVA VNÚTROARE...'!$C$4:$J$76,'SO 603 - ÚPRAVA VNÚTROARE...'!$C$105:$K$142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27" i="7" l="1"/>
  <c r="BI127" i="7"/>
  <c r="BH127" i="7"/>
  <c r="BG127" i="7"/>
  <c r="BE127" i="7"/>
  <c r="T127" i="7"/>
  <c r="R127" i="7"/>
  <c r="P127" i="7"/>
  <c r="J127" i="7"/>
  <c r="BF127" i="7" s="1"/>
  <c r="BK154" i="3"/>
  <c r="BI154" i="3"/>
  <c r="BH154" i="3"/>
  <c r="BG154" i="3"/>
  <c r="BE154" i="3"/>
  <c r="T154" i="3"/>
  <c r="R154" i="3"/>
  <c r="P154" i="3"/>
  <c r="J154" i="3"/>
  <c r="BF154" i="3" s="1"/>
  <c r="J37" i="15"/>
  <c r="J36" i="15"/>
  <c r="AY108" i="1" s="1"/>
  <c r="J35" i="15"/>
  <c r="AX108" i="1" s="1"/>
  <c r="BI186" i="15"/>
  <c r="BH186" i="15"/>
  <c r="BG186" i="15"/>
  <c r="BE186" i="15"/>
  <c r="T186" i="15"/>
  <c r="R186" i="15"/>
  <c r="P186" i="15"/>
  <c r="BK186" i="15"/>
  <c r="J186" i="15"/>
  <c r="BF186" i="15" s="1"/>
  <c r="BI185" i="15"/>
  <c r="BH185" i="15"/>
  <c r="BG185" i="15"/>
  <c r="BE185" i="15"/>
  <c r="T185" i="15"/>
  <c r="R185" i="15"/>
  <c r="P185" i="15"/>
  <c r="BK185" i="15"/>
  <c r="J185" i="15"/>
  <c r="BF185" i="15" s="1"/>
  <c r="BI184" i="15"/>
  <c r="BH184" i="15"/>
  <c r="BG184" i="15"/>
  <c r="BE184" i="15"/>
  <c r="T184" i="15"/>
  <c r="R184" i="15"/>
  <c r="P184" i="15"/>
  <c r="P181" i="15" s="1"/>
  <c r="BK184" i="15"/>
  <c r="J184" i="15"/>
  <c r="BF184" i="15" s="1"/>
  <c r="BI183" i="15"/>
  <c r="BH183" i="15"/>
  <c r="BG183" i="15"/>
  <c r="BE183" i="15"/>
  <c r="T183" i="15"/>
  <c r="T181" i="15" s="1"/>
  <c r="R183" i="15"/>
  <c r="P183" i="15"/>
  <c r="BK183" i="15"/>
  <c r="J183" i="15"/>
  <c r="BF183" i="15" s="1"/>
  <c r="BI182" i="15"/>
  <c r="BH182" i="15"/>
  <c r="BG182" i="15"/>
  <c r="BE182" i="15"/>
  <c r="T182" i="15"/>
  <c r="R182" i="15"/>
  <c r="R181" i="15" s="1"/>
  <c r="P182" i="15"/>
  <c r="BK182" i="15"/>
  <c r="BK181" i="15" s="1"/>
  <c r="J181" i="15" s="1"/>
  <c r="J102" i="15" s="1"/>
  <c r="J182" i="15"/>
  <c r="BF182" i="15"/>
  <c r="BI180" i="15"/>
  <c r="BH180" i="15"/>
  <c r="BG180" i="15"/>
  <c r="BE180" i="15"/>
  <c r="T180" i="15"/>
  <c r="R180" i="15"/>
  <c r="P180" i="15"/>
  <c r="BK180" i="15"/>
  <c r="J180" i="15"/>
  <c r="BF180" i="15"/>
  <c r="BI179" i="15"/>
  <c r="BH179" i="15"/>
  <c r="BG179" i="15"/>
  <c r="BE179" i="15"/>
  <c r="T179" i="15"/>
  <c r="R179" i="15"/>
  <c r="P179" i="15"/>
  <c r="BK179" i="15"/>
  <c r="J179" i="15"/>
  <c r="BF179" i="15" s="1"/>
  <c r="BI178" i="15"/>
  <c r="BH178" i="15"/>
  <c r="BG178" i="15"/>
  <c r="BE178" i="15"/>
  <c r="T178" i="15"/>
  <c r="R178" i="15"/>
  <c r="P178" i="15"/>
  <c r="BK178" i="15"/>
  <c r="J178" i="15"/>
  <c r="BF178" i="15" s="1"/>
  <c r="BI177" i="15"/>
  <c r="BH177" i="15"/>
  <c r="BG177" i="15"/>
  <c r="BE177" i="15"/>
  <c r="T177" i="15"/>
  <c r="R177" i="15"/>
  <c r="P177" i="15"/>
  <c r="BK177" i="15"/>
  <c r="J177" i="15"/>
  <c r="BF177" i="15" s="1"/>
  <c r="BI176" i="15"/>
  <c r="BH176" i="15"/>
  <c r="BG176" i="15"/>
  <c r="BE176" i="15"/>
  <c r="T176" i="15"/>
  <c r="R176" i="15"/>
  <c r="P176" i="15"/>
  <c r="BK176" i="15"/>
  <c r="J176" i="15"/>
  <c r="BF176" i="15"/>
  <c r="BI175" i="15"/>
  <c r="BH175" i="15"/>
  <c r="BG175" i="15"/>
  <c r="BE175" i="15"/>
  <c r="T175" i="15"/>
  <c r="R175" i="15"/>
  <c r="P175" i="15"/>
  <c r="BK175" i="15"/>
  <c r="J175" i="15"/>
  <c r="BF175" i="15" s="1"/>
  <c r="BI174" i="15"/>
  <c r="BH174" i="15"/>
  <c r="BG174" i="15"/>
  <c r="BE174" i="15"/>
  <c r="T174" i="15"/>
  <c r="R174" i="15"/>
  <c r="P174" i="15"/>
  <c r="BK174" i="15"/>
  <c r="J174" i="15"/>
  <c r="BF174" i="15" s="1"/>
  <c r="BI173" i="15"/>
  <c r="BH173" i="15"/>
  <c r="BG173" i="15"/>
  <c r="BE173" i="15"/>
  <c r="T173" i="15"/>
  <c r="R173" i="15"/>
  <c r="P173" i="15"/>
  <c r="BK173" i="15"/>
  <c r="J173" i="15"/>
  <c r="BF173" i="15" s="1"/>
  <c r="BI172" i="15"/>
  <c r="BH172" i="15"/>
  <c r="BG172" i="15"/>
  <c r="BE172" i="15"/>
  <c r="T172" i="15"/>
  <c r="R172" i="15"/>
  <c r="P172" i="15"/>
  <c r="BK172" i="15"/>
  <c r="J172" i="15"/>
  <c r="BF172" i="15"/>
  <c r="BI171" i="15"/>
  <c r="BH171" i="15"/>
  <c r="BG171" i="15"/>
  <c r="BE171" i="15"/>
  <c r="T171" i="15"/>
  <c r="R171" i="15"/>
  <c r="P171" i="15"/>
  <c r="BK171" i="15"/>
  <c r="J171" i="15"/>
  <c r="BF171" i="15" s="1"/>
  <c r="BI170" i="15"/>
  <c r="BH170" i="15"/>
  <c r="BG170" i="15"/>
  <c r="BE170" i="15"/>
  <c r="T170" i="15"/>
  <c r="R170" i="15"/>
  <c r="P170" i="15"/>
  <c r="BK170" i="15"/>
  <c r="J170" i="15"/>
  <c r="BF170" i="15" s="1"/>
  <c r="BI169" i="15"/>
  <c r="BH169" i="15"/>
  <c r="BG169" i="15"/>
  <c r="BE169" i="15"/>
  <c r="T169" i="15"/>
  <c r="R169" i="15"/>
  <c r="P169" i="15"/>
  <c r="BK169" i="15"/>
  <c r="J169" i="15"/>
  <c r="BF169" i="15" s="1"/>
  <c r="BI168" i="15"/>
  <c r="BH168" i="15"/>
  <c r="BG168" i="15"/>
  <c r="BE168" i="15"/>
  <c r="T168" i="15"/>
  <c r="R168" i="15"/>
  <c r="P168" i="15"/>
  <c r="BK168" i="15"/>
  <c r="J168" i="15"/>
  <c r="BF168" i="15"/>
  <c r="BI167" i="15"/>
  <c r="BH167" i="15"/>
  <c r="BG167" i="15"/>
  <c r="BE167" i="15"/>
  <c r="T167" i="15"/>
  <c r="R167" i="15"/>
  <c r="P167" i="15"/>
  <c r="BK167" i="15"/>
  <c r="J167" i="15"/>
  <c r="BF167" i="15" s="1"/>
  <c r="BI166" i="15"/>
  <c r="BH166" i="15"/>
  <c r="BG166" i="15"/>
  <c r="BE166" i="15"/>
  <c r="T166" i="15"/>
  <c r="R166" i="15"/>
  <c r="P166" i="15"/>
  <c r="BK166" i="15"/>
  <c r="J166" i="15"/>
  <c r="BF166" i="15" s="1"/>
  <c r="BI165" i="15"/>
  <c r="BH165" i="15"/>
  <c r="BG165" i="15"/>
  <c r="BE165" i="15"/>
  <c r="T165" i="15"/>
  <c r="R165" i="15"/>
  <c r="R164" i="15"/>
  <c r="P165" i="15"/>
  <c r="BK165" i="15"/>
  <c r="BK164" i="15" s="1"/>
  <c r="J164" i="15" s="1"/>
  <c r="J101" i="15" s="1"/>
  <c r="J165" i="15"/>
  <c r="BF165" i="15" s="1"/>
  <c r="BI163" i="15"/>
  <c r="BH163" i="15"/>
  <c r="BG163" i="15"/>
  <c r="BE163" i="15"/>
  <c r="T163" i="15"/>
  <c r="R163" i="15"/>
  <c r="P163" i="15"/>
  <c r="BK163" i="15"/>
  <c r="J163" i="15"/>
  <c r="BF163" i="15" s="1"/>
  <c r="BI162" i="15"/>
  <c r="BH162" i="15"/>
  <c r="BG162" i="15"/>
  <c r="BE162" i="15"/>
  <c r="T162" i="15"/>
  <c r="R162" i="15"/>
  <c r="P162" i="15"/>
  <c r="BK162" i="15"/>
  <c r="J162" i="15"/>
  <c r="BF162" i="15"/>
  <c r="BI161" i="15"/>
  <c r="BH161" i="15"/>
  <c r="BG161" i="15"/>
  <c r="BE161" i="15"/>
  <c r="T161" i="15"/>
  <c r="R161" i="15"/>
  <c r="P161" i="15"/>
  <c r="BK161" i="15"/>
  <c r="J161" i="15"/>
  <c r="BF161" i="15" s="1"/>
  <c r="BI160" i="15"/>
  <c r="BH160" i="15"/>
  <c r="BG160" i="15"/>
  <c r="BE160" i="15"/>
  <c r="T160" i="15"/>
  <c r="R160" i="15"/>
  <c r="P160" i="15"/>
  <c r="BK160" i="15"/>
  <c r="J160" i="15"/>
  <c r="BF160" i="15" s="1"/>
  <c r="BI159" i="15"/>
  <c r="BH159" i="15"/>
  <c r="BG159" i="15"/>
  <c r="BE159" i="15"/>
  <c r="T159" i="15"/>
  <c r="R159" i="15"/>
  <c r="R158" i="15"/>
  <c r="P159" i="15"/>
  <c r="BK159" i="15"/>
  <c r="BK158" i="15" s="1"/>
  <c r="J158" i="15" s="1"/>
  <c r="J100" i="15" s="1"/>
  <c r="J159" i="15"/>
  <c r="BF159" i="15" s="1"/>
  <c r="BI157" i="15"/>
  <c r="BH157" i="15"/>
  <c r="BG157" i="15"/>
  <c r="BE157" i="15"/>
  <c r="T157" i="15"/>
  <c r="R157" i="15"/>
  <c r="P157" i="15"/>
  <c r="BK157" i="15"/>
  <c r="J157" i="15"/>
  <c r="BF157" i="15" s="1"/>
  <c r="BI156" i="15"/>
  <c r="BH156" i="15"/>
  <c r="BG156" i="15"/>
  <c r="BE156" i="15"/>
  <c r="T156" i="15"/>
  <c r="R156" i="15"/>
  <c r="P156" i="15"/>
  <c r="BK156" i="15"/>
  <c r="J156" i="15"/>
  <c r="BF156" i="15"/>
  <c r="BI155" i="15"/>
  <c r="BH155" i="15"/>
  <c r="BG155" i="15"/>
  <c r="BE155" i="15"/>
  <c r="T155" i="15"/>
  <c r="R155" i="15"/>
  <c r="P155" i="15"/>
  <c r="BK155" i="15"/>
  <c r="J155" i="15"/>
  <c r="BF155" i="15" s="1"/>
  <c r="BI154" i="15"/>
  <c r="BH154" i="15"/>
  <c r="BG154" i="15"/>
  <c r="BE154" i="15"/>
  <c r="T154" i="15"/>
  <c r="R154" i="15"/>
  <c r="P154" i="15"/>
  <c r="BK154" i="15"/>
  <c r="J154" i="15"/>
  <c r="BF154" i="15" s="1"/>
  <c r="BI153" i="15"/>
  <c r="BH153" i="15"/>
  <c r="BG153" i="15"/>
  <c r="BE153" i="15"/>
  <c r="T153" i="15"/>
  <c r="R153" i="15"/>
  <c r="R152" i="15"/>
  <c r="P153" i="15"/>
  <c r="BK153" i="15"/>
  <c r="BK152" i="15" s="1"/>
  <c r="J152" i="15" s="1"/>
  <c r="J99" i="15" s="1"/>
  <c r="J153" i="15"/>
  <c r="BF153" i="15" s="1"/>
  <c r="BI151" i="15"/>
  <c r="BH151" i="15"/>
  <c r="BG151" i="15"/>
  <c r="BE151" i="15"/>
  <c r="T151" i="15"/>
  <c r="R151" i="15"/>
  <c r="P151" i="15"/>
  <c r="BK151" i="15"/>
  <c r="J151" i="15"/>
  <c r="BF151" i="15" s="1"/>
  <c r="BI150" i="15"/>
  <c r="BH150" i="15"/>
  <c r="BG150" i="15"/>
  <c r="BE150" i="15"/>
  <c r="T150" i="15"/>
  <c r="R150" i="15"/>
  <c r="P150" i="15"/>
  <c r="BK150" i="15"/>
  <c r="J150" i="15"/>
  <c r="BF150" i="15"/>
  <c r="BI149" i="15"/>
  <c r="BH149" i="15"/>
  <c r="BG149" i="15"/>
  <c r="BE149" i="15"/>
  <c r="T149" i="15"/>
  <c r="R149" i="15"/>
  <c r="P149" i="15"/>
  <c r="BK149" i="15"/>
  <c r="J149" i="15"/>
  <c r="BF149" i="15" s="1"/>
  <c r="BI148" i="15"/>
  <c r="BH148" i="15"/>
  <c r="BG148" i="15"/>
  <c r="BE148" i="15"/>
  <c r="T148" i="15"/>
  <c r="R148" i="15"/>
  <c r="P148" i="15"/>
  <c r="BK148" i="15"/>
  <c r="J148" i="15"/>
  <c r="BF148" i="15" s="1"/>
  <c r="BI147" i="15"/>
  <c r="BH147" i="15"/>
  <c r="BG147" i="15"/>
  <c r="BE147" i="15"/>
  <c r="T147" i="15"/>
  <c r="R147" i="15"/>
  <c r="P147" i="15"/>
  <c r="BK147" i="15"/>
  <c r="J147" i="15"/>
  <c r="BF147" i="15" s="1"/>
  <c r="BI146" i="15"/>
  <c r="BH146" i="15"/>
  <c r="BG146" i="15"/>
  <c r="BE146" i="15"/>
  <c r="T146" i="15"/>
  <c r="R146" i="15"/>
  <c r="P146" i="15"/>
  <c r="BK146" i="15"/>
  <c r="J146" i="15"/>
  <c r="BF146" i="15"/>
  <c r="BI145" i="15"/>
  <c r="BH145" i="15"/>
  <c r="BG145" i="15"/>
  <c r="BE145" i="15"/>
  <c r="T145" i="15"/>
  <c r="R145" i="15"/>
  <c r="P145" i="15"/>
  <c r="BK145" i="15"/>
  <c r="J145" i="15"/>
  <c r="BF145" i="15" s="1"/>
  <c r="BI144" i="15"/>
  <c r="BH144" i="15"/>
  <c r="BG144" i="15"/>
  <c r="BE144" i="15"/>
  <c r="T144" i="15"/>
  <c r="R144" i="15"/>
  <c r="P144" i="15"/>
  <c r="BK144" i="15"/>
  <c r="J144" i="15"/>
  <c r="BF144" i="15" s="1"/>
  <c r="BI143" i="15"/>
  <c r="BH143" i="15"/>
  <c r="BG143" i="15"/>
  <c r="BE143" i="15"/>
  <c r="T143" i="15"/>
  <c r="R143" i="15"/>
  <c r="P143" i="15"/>
  <c r="BK143" i="15"/>
  <c r="J143" i="15"/>
  <c r="BF143" i="15" s="1"/>
  <c r="BI142" i="15"/>
  <c r="BH142" i="15"/>
  <c r="BG142" i="15"/>
  <c r="BE142" i="15"/>
  <c r="T142" i="15"/>
  <c r="R142" i="15"/>
  <c r="P142" i="15"/>
  <c r="BK142" i="15"/>
  <c r="J142" i="15"/>
  <c r="BF142" i="15"/>
  <c r="BI141" i="15"/>
  <c r="BH141" i="15"/>
  <c r="BG141" i="15"/>
  <c r="BE141" i="15"/>
  <c r="T141" i="15"/>
  <c r="R141" i="15"/>
  <c r="P141" i="15"/>
  <c r="BK141" i="15"/>
  <c r="J141" i="15"/>
  <c r="BF141" i="15" s="1"/>
  <c r="BI140" i="15"/>
  <c r="BH140" i="15"/>
  <c r="BG140" i="15"/>
  <c r="BE140" i="15"/>
  <c r="T140" i="15"/>
  <c r="R140" i="15"/>
  <c r="P140" i="15"/>
  <c r="BK140" i="15"/>
  <c r="J140" i="15"/>
  <c r="BF140" i="15" s="1"/>
  <c r="BI139" i="15"/>
  <c r="BH139" i="15"/>
  <c r="BG139" i="15"/>
  <c r="BE139" i="15"/>
  <c r="T139" i="15"/>
  <c r="R139" i="15"/>
  <c r="P139" i="15"/>
  <c r="BK139" i="15"/>
  <c r="J139" i="15"/>
  <c r="BF139" i="15" s="1"/>
  <c r="BI138" i="15"/>
  <c r="BH138" i="15"/>
  <c r="BG138" i="15"/>
  <c r="BE138" i="15"/>
  <c r="T138" i="15"/>
  <c r="R138" i="15"/>
  <c r="P138" i="15"/>
  <c r="BK138" i="15"/>
  <c r="J138" i="15"/>
  <c r="BF138" i="15"/>
  <c r="BI137" i="15"/>
  <c r="BH137" i="15"/>
  <c r="BG137" i="15"/>
  <c r="BE137" i="15"/>
  <c r="T137" i="15"/>
  <c r="R137" i="15"/>
  <c r="P137" i="15"/>
  <c r="BK137" i="15"/>
  <c r="J137" i="15"/>
  <c r="BF137" i="15" s="1"/>
  <c r="BI136" i="15"/>
  <c r="BH136" i="15"/>
  <c r="BG136" i="15"/>
  <c r="BE136" i="15"/>
  <c r="T136" i="15"/>
  <c r="R136" i="15"/>
  <c r="P136" i="15"/>
  <c r="BK136" i="15"/>
  <c r="J136" i="15"/>
  <c r="BF136" i="15" s="1"/>
  <c r="BI134" i="15"/>
  <c r="BH134" i="15"/>
  <c r="BG134" i="15"/>
  <c r="BE134" i="15"/>
  <c r="T134" i="15"/>
  <c r="R134" i="15"/>
  <c r="P134" i="15"/>
  <c r="BK134" i="15"/>
  <c r="J134" i="15"/>
  <c r="BF134" i="15" s="1"/>
  <c r="BI132" i="15"/>
  <c r="BH132" i="15"/>
  <c r="BG132" i="15"/>
  <c r="BE132" i="15"/>
  <c r="T132" i="15"/>
  <c r="R132" i="15"/>
  <c r="P132" i="15"/>
  <c r="BK132" i="15"/>
  <c r="J132" i="15"/>
  <c r="BF132" i="15" s="1"/>
  <c r="BI131" i="15"/>
  <c r="BH131" i="15"/>
  <c r="BG131" i="15"/>
  <c r="BE131" i="15"/>
  <c r="T131" i="15"/>
  <c r="R131" i="15"/>
  <c r="P131" i="15"/>
  <c r="BK131" i="15"/>
  <c r="J131" i="15"/>
  <c r="BF131" i="15" s="1"/>
  <c r="BI130" i="15"/>
  <c r="BH130" i="15"/>
  <c r="BG130" i="15"/>
  <c r="BE130" i="15"/>
  <c r="T130" i="15"/>
  <c r="R130" i="15"/>
  <c r="P130" i="15"/>
  <c r="BK130" i="15"/>
  <c r="J130" i="15"/>
  <c r="BF130" i="15"/>
  <c r="BI129" i="15"/>
  <c r="BH129" i="15"/>
  <c r="BG129" i="15"/>
  <c r="BE129" i="15"/>
  <c r="T129" i="15"/>
  <c r="R129" i="15"/>
  <c r="P129" i="15"/>
  <c r="BK129" i="15"/>
  <c r="J129" i="15"/>
  <c r="BF129" i="15" s="1"/>
  <c r="BI128" i="15"/>
  <c r="BH128" i="15"/>
  <c r="BG128" i="15"/>
  <c r="BE128" i="15"/>
  <c r="T128" i="15"/>
  <c r="R128" i="15"/>
  <c r="P128" i="15"/>
  <c r="BK128" i="15"/>
  <c r="J128" i="15"/>
  <c r="BF128" i="15"/>
  <c r="BI127" i="15"/>
  <c r="BH127" i="15"/>
  <c r="BG127" i="15"/>
  <c r="BE127" i="15"/>
  <c r="T127" i="15"/>
  <c r="R127" i="15"/>
  <c r="P127" i="15"/>
  <c r="BK127" i="15"/>
  <c r="J127" i="15"/>
  <c r="BF127" i="15" s="1"/>
  <c r="BI126" i="15"/>
  <c r="BH126" i="15"/>
  <c r="BG126" i="15"/>
  <c r="BE126" i="15"/>
  <c r="J33" i="15" s="1"/>
  <c r="AV108" i="1" s="1"/>
  <c r="T126" i="15"/>
  <c r="R126" i="15"/>
  <c r="R125" i="15" s="1"/>
  <c r="R123" i="15" s="1"/>
  <c r="R122" i="15" s="1"/>
  <c r="P126" i="15"/>
  <c r="BK126" i="15"/>
  <c r="J126" i="15"/>
  <c r="BF126" i="15"/>
  <c r="BI124" i="15"/>
  <c r="BH124" i="15"/>
  <c r="F36" i="15" s="1"/>
  <c r="BC108" i="1" s="1"/>
  <c r="BG124" i="15"/>
  <c r="BE124" i="15"/>
  <c r="T124" i="15"/>
  <c r="R124" i="15"/>
  <c r="P124" i="15"/>
  <c r="BK124" i="15"/>
  <c r="J124" i="15"/>
  <c r="BF124" i="15" s="1"/>
  <c r="J119" i="15"/>
  <c r="J118" i="15"/>
  <c r="F118" i="15"/>
  <c r="F116" i="15"/>
  <c r="E114" i="15"/>
  <c r="J92" i="15"/>
  <c r="J91" i="15"/>
  <c r="F91" i="15"/>
  <c r="F89" i="15"/>
  <c r="E87" i="15"/>
  <c r="J18" i="15"/>
  <c r="E18" i="15"/>
  <c r="F119" i="15" s="1"/>
  <c r="J17" i="15"/>
  <c r="J12" i="15"/>
  <c r="J116" i="15" s="1"/>
  <c r="E7" i="15"/>
  <c r="J37" i="14"/>
  <c r="J36" i="14"/>
  <c r="AY107" i="1" s="1"/>
  <c r="J35" i="14"/>
  <c r="AX107" i="1"/>
  <c r="BI207" i="14"/>
  <c r="BH207" i="14"/>
  <c r="BG207" i="14"/>
  <c r="BE207" i="14"/>
  <c r="T207" i="14"/>
  <c r="R207" i="14"/>
  <c r="P207" i="14"/>
  <c r="BK207" i="14"/>
  <c r="J207" i="14"/>
  <c r="BF207" i="14" s="1"/>
  <c r="BI206" i="14"/>
  <c r="BH206" i="14"/>
  <c r="BG206" i="14"/>
  <c r="BE206" i="14"/>
  <c r="T206" i="14"/>
  <c r="R206" i="14"/>
  <c r="P206" i="14"/>
  <c r="BK206" i="14"/>
  <c r="J206" i="14"/>
  <c r="BF206" i="14"/>
  <c r="BI205" i="14"/>
  <c r="BH205" i="14"/>
  <c r="BG205" i="14"/>
  <c r="BE205" i="14"/>
  <c r="T205" i="14"/>
  <c r="R205" i="14"/>
  <c r="P205" i="14"/>
  <c r="BK205" i="14"/>
  <c r="J205" i="14"/>
  <c r="BF205" i="14" s="1"/>
  <c r="BI204" i="14"/>
  <c r="BH204" i="14"/>
  <c r="BG204" i="14"/>
  <c r="BE204" i="14"/>
  <c r="T204" i="14"/>
  <c r="R204" i="14"/>
  <c r="P204" i="14"/>
  <c r="BK204" i="14"/>
  <c r="J204" i="14"/>
  <c r="BF204" i="14" s="1"/>
  <c r="BI203" i="14"/>
  <c r="BH203" i="14"/>
  <c r="BG203" i="14"/>
  <c r="BE203" i="14"/>
  <c r="T203" i="14"/>
  <c r="R203" i="14"/>
  <c r="R202" i="14"/>
  <c r="P203" i="14"/>
  <c r="P202" i="14" s="1"/>
  <c r="BK203" i="14"/>
  <c r="J203" i="14"/>
  <c r="BF203" i="14" s="1"/>
  <c r="BI201" i="14"/>
  <c r="BH201" i="14"/>
  <c r="BG201" i="14"/>
  <c r="BE201" i="14"/>
  <c r="T201" i="14"/>
  <c r="R201" i="14"/>
  <c r="P201" i="14"/>
  <c r="BK201" i="14"/>
  <c r="J201" i="14"/>
  <c r="BF201" i="14" s="1"/>
  <c r="BI200" i="14"/>
  <c r="BH200" i="14"/>
  <c r="BG200" i="14"/>
  <c r="BE200" i="14"/>
  <c r="T200" i="14"/>
  <c r="R200" i="14"/>
  <c r="P200" i="14"/>
  <c r="BK200" i="14"/>
  <c r="J200" i="14"/>
  <c r="BF200" i="14" s="1"/>
  <c r="BI199" i="14"/>
  <c r="BH199" i="14"/>
  <c r="BG199" i="14"/>
  <c r="BE199" i="14"/>
  <c r="T199" i="14"/>
  <c r="R199" i="14"/>
  <c r="P199" i="14"/>
  <c r="BK199" i="14"/>
  <c r="J199" i="14"/>
  <c r="BF199" i="14" s="1"/>
  <c r="BI198" i="14"/>
  <c r="BH198" i="14"/>
  <c r="BG198" i="14"/>
  <c r="BE198" i="14"/>
  <c r="T198" i="14"/>
  <c r="R198" i="14"/>
  <c r="P198" i="14"/>
  <c r="BK198" i="14"/>
  <c r="J198" i="14"/>
  <c r="BF198" i="14"/>
  <c r="BI197" i="14"/>
  <c r="BH197" i="14"/>
  <c r="BG197" i="14"/>
  <c r="BE197" i="14"/>
  <c r="T197" i="14"/>
  <c r="R197" i="14"/>
  <c r="P197" i="14"/>
  <c r="BK197" i="14"/>
  <c r="J197" i="14"/>
  <c r="BF197" i="14" s="1"/>
  <c r="BI196" i="14"/>
  <c r="BH196" i="14"/>
  <c r="BG196" i="14"/>
  <c r="BE196" i="14"/>
  <c r="T196" i="14"/>
  <c r="R196" i="14"/>
  <c r="P196" i="14"/>
  <c r="BK196" i="14"/>
  <c r="J196" i="14"/>
  <c r="BF196" i="14" s="1"/>
  <c r="BI195" i="14"/>
  <c r="BH195" i="14"/>
  <c r="BG195" i="14"/>
  <c r="BE195" i="14"/>
  <c r="T195" i="14"/>
  <c r="R195" i="14"/>
  <c r="R194" i="14"/>
  <c r="P195" i="14"/>
  <c r="BK195" i="14"/>
  <c r="J195" i="14"/>
  <c r="BF195" i="14" s="1"/>
  <c r="BI193" i="14"/>
  <c r="BH193" i="14"/>
  <c r="BG193" i="14"/>
  <c r="BE193" i="14"/>
  <c r="T193" i="14"/>
  <c r="R193" i="14"/>
  <c r="P193" i="14"/>
  <c r="BK193" i="14"/>
  <c r="J193" i="14"/>
  <c r="BF193" i="14" s="1"/>
  <c r="BI192" i="14"/>
  <c r="BH192" i="14"/>
  <c r="BG192" i="14"/>
  <c r="BE192" i="14"/>
  <c r="T192" i="14"/>
  <c r="R192" i="14"/>
  <c r="P192" i="14"/>
  <c r="BK192" i="14"/>
  <c r="J192" i="14"/>
  <c r="BF192" i="14" s="1"/>
  <c r="BI191" i="14"/>
  <c r="BH191" i="14"/>
  <c r="BG191" i="14"/>
  <c r="BE191" i="14"/>
  <c r="T191" i="14"/>
  <c r="R191" i="14"/>
  <c r="P191" i="14"/>
  <c r="BK191" i="14"/>
  <c r="J191" i="14"/>
  <c r="BF191" i="14" s="1"/>
  <c r="BI190" i="14"/>
  <c r="BH190" i="14"/>
  <c r="BG190" i="14"/>
  <c r="BE190" i="14"/>
  <c r="T190" i="14"/>
  <c r="R190" i="14"/>
  <c r="P190" i="14"/>
  <c r="BK190" i="14"/>
  <c r="J190" i="14"/>
  <c r="BF190" i="14"/>
  <c r="BI189" i="14"/>
  <c r="BH189" i="14"/>
  <c r="BG189" i="14"/>
  <c r="BE189" i="14"/>
  <c r="T189" i="14"/>
  <c r="R189" i="14"/>
  <c r="P189" i="14"/>
  <c r="BK189" i="14"/>
  <c r="J189" i="14"/>
  <c r="BF189" i="14" s="1"/>
  <c r="BI188" i="14"/>
  <c r="BH188" i="14"/>
  <c r="BG188" i="14"/>
  <c r="BE188" i="14"/>
  <c r="T188" i="14"/>
  <c r="R188" i="14"/>
  <c r="P188" i="14"/>
  <c r="BK188" i="14"/>
  <c r="J188" i="14"/>
  <c r="BF188" i="14" s="1"/>
  <c r="BI187" i="14"/>
  <c r="BH187" i="14"/>
  <c r="BG187" i="14"/>
  <c r="BE187" i="14"/>
  <c r="T187" i="14"/>
  <c r="R187" i="14"/>
  <c r="P187" i="14"/>
  <c r="BK187" i="14"/>
  <c r="J187" i="14"/>
  <c r="BF187" i="14" s="1"/>
  <c r="BI186" i="14"/>
  <c r="BH186" i="14"/>
  <c r="BG186" i="14"/>
  <c r="BE186" i="14"/>
  <c r="T186" i="14"/>
  <c r="R186" i="14"/>
  <c r="P186" i="14"/>
  <c r="BK186" i="14"/>
  <c r="J186" i="14"/>
  <c r="BF186" i="14" s="1"/>
  <c r="BI185" i="14"/>
  <c r="BH185" i="14"/>
  <c r="BG185" i="14"/>
  <c r="BE185" i="14"/>
  <c r="T185" i="14"/>
  <c r="R185" i="14"/>
  <c r="P185" i="14"/>
  <c r="BK185" i="14"/>
  <c r="J185" i="14"/>
  <c r="BF185" i="14" s="1"/>
  <c r="BI184" i="14"/>
  <c r="BH184" i="14"/>
  <c r="BG184" i="14"/>
  <c r="BE184" i="14"/>
  <c r="T184" i="14"/>
  <c r="R184" i="14"/>
  <c r="P184" i="14"/>
  <c r="BK184" i="14"/>
  <c r="J184" i="14"/>
  <c r="BF184" i="14" s="1"/>
  <c r="BI183" i="14"/>
  <c r="BH183" i="14"/>
  <c r="BG183" i="14"/>
  <c r="BE183" i="14"/>
  <c r="T183" i="14"/>
  <c r="R183" i="14"/>
  <c r="P183" i="14"/>
  <c r="BK183" i="14"/>
  <c r="J183" i="14"/>
  <c r="BF183" i="14" s="1"/>
  <c r="BI182" i="14"/>
  <c r="BH182" i="14"/>
  <c r="BG182" i="14"/>
  <c r="BE182" i="14"/>
  <c r="T182" i="14"/>
  <c r="R182" i="14"/>
  <c r="P182" i="14"/>
  <c r="BK182" i="14"/>
  <c r="J182" i="14"/>
  <c r="BF182" i="14"/>
  <c r="BI181" i="14"/>
  <c r="BH181" i="14"/>
  <c r="BG181" i="14"/>
  <c r="BE181" i="14"/>
  <c r="T181" i="14"/>
  <c r="R181" i="14"/>
  <c r="P181" i="14"/>
  <c r="BK181" i="14"/>
  <c r="J181" i="14"/>
  <c r="BF181" i="14" s="1"/>
  <c r="BI180" i="14"/>
  <c r="BH180" i="14"/>
  <c r="BG180" i="14"/>
  <c r="BE180" i="14"/>
  <c r="T180" i="14"/>
  <c r="R180" i="14"/>
  <c r="P180" i="14"/>
  <c r="BK180" i="14"/>
  <c r="J180" i="14"/>
  <c r="BF180" i="14" s="1"/>
  <c r="BI179" i="14"/>
  <c r="BH179" i="14"/>
  <c r="BG179" i="14"/>
  <c r="BE179" i="14"/>
  <c r="T179" i="14"/>
  <c r="R179" i="14"/>
  <c r="P179" i="14"/>
  <c r="BK179" i="14"/>
  <c r="J179" i="14"/>
  <c r="BF179" i="14" s="1"/>
  <c r="BI178" i="14"/>
  <c r="BH178" i="14"/>
  <c r="BG178" i="14"/>
  <c r="BE178" i="14"/>
  <c r="T178" i="14"/>
  <c r="R178" i="14"/>
  <c r="P178" i="14"/>
  <c r="BK178" i="14"/>
  <c r="J178" i="14"/>
  <c r="BF178" i="14" s="1"/>
  <c r="BI177" i="14"/>
  <c r="BH177" i="14"/>
  <c r="BG177" i="14"/>
  <c r="BE177" i="14"/>
  <c r="T177" i="14"/>
  <c r="R177" i="14"/>
  <c r="P177" i="14"/>
  <c r="BK177" i="14"/>
  <c r="J177" i="14"/>
  <c r="BF177" i="14" s="1"/>
  <c r="BI176" i="14"/>
  <c r="BH176" i="14"/>
  <c r="BG176" i="14"/>
  <c r="BE176" i="14"/>
  <c r="T176" i="14"/>
  <c r="R176" i="14"/>
  <c r="P176" i="14"/>
  <c r="BK176" i="14"/>
  <c r="J176" i="14"/>
  <c r="BF176" i="14" s="1"/>
  <c r="BI175" i="14"/>
  <c r="BH175" i="14"/>
  <c r="BG175" i="14"/>
  <c r="BE175" i="14"/>
  <c r="T175" i="14"/>
  <c r="R175" i="14"/>
  <c r="P175" i="14"/>
  <c r="BK175" i="14"/>
  <c r="J175" i="14"/>
  <c r="BF175" i="14" s="1"/>
  <c r="BI174" i="14"/>
  <c r="BH174" i="14"/>
  <c r="BG174" i="14"/>
  <c r="BE174" i="14"/>
  <c r="T174" i="14"/>
  <c r="R174" i="14"/>
  <c r="P174" i="14"/>
  <c r="BK174" i="14"/>
  <c r="J174" i="14"/>
  <c r="BF174" i="14"/>
  <c r="BI173" i="14"/>
  <c r="BH173" i="14"/>
  <c r="BG173" i="14"/>
  <c r="BE173" i="14"/>
  <c r="T173" i="14"/>
  <c r="R173" i="14"/>
  <c r="P173" i="14"/>
  <c r="BK173" i="14"/>
  <c r="J173" i="14"/>
  <c r="BF173" i="14" s="1"/>
  <c r="BI172" i="14"/>
  <c r="BH172" i="14"/>
  <c r="BG172" i="14"/>
  <c r="BE172" i="14"/>
  <c r="T172" i="14"/>
  <c r="R172" i="14"/>
  <c r="R171" i="14" s="1"/>
  <c r="R166" i="14" s="1"/>
  <c r="P172" i="14"/>
  <c r="BK172" i="14"/>
  <c r="J172" i="14"/>
  <c r="BF172" i="14" s="1"/>
  <c r="BI170" i="14"/>
  <c r="BH170" i="14"/>
  <c r="BG170" i="14"/>
  <c r="BE170" i="14"/>
  <c r="T170" i="14"/>
  <c r="R170" i="14"/>
  <c r="P170" i="14"/>
  <c r="BK170" i="14"/>
  <c r="J170" i="14"/>
  <c r="BF170" i="14" s="1"/>
  <c r="BI169" i="14"/>
  <c r="BH169" i="14"/>
  <c r="BG169" i="14"/>
  <c r="BE169" i="14"/>
  <c r="T169" i="14"/>
  <c r="R169" i="14"/>
  <c r="P169" i="14"/>
  <c r="BK169" i="14"/>
  <c r="J169" i="14"/>
  <c r="BF169" i="14" s="1"/>
  <c r="BI168" i="14"/>
  <c r="BH168" i="14"/>
  <c r="BG168" i="14"/>
  <c r="BE168" i="14"/>
  <c r="T168" i="14"/>
  <c r="R168" i="14"/>
  <c r="P168" i="14"/>
  <c r="BK168" i="14"/>
  <c r="J168" i="14"/>
  <c r="BF168" i="14"/>
  <c r="BI167" i="14"/>
  <c r="BH167" i="14"/>
  <c r="BG167" i="14"/>
  <c r="BE167" i="14"/>
  <c r="T167" i="14"/>
  <c r="R167" i="14"/>
  <c r="P167" i="14"/>
  <c r="BK167" i="14"/>
  <c r="J167" i="14"/>
  <c r="BF167" i="14" s="1"/>
  <c r="BI165" i="14"/>
  <c r="BH165" i="14"/>
  <c r="BG165" i="14"/>
  <c r="BE165" i="14"/>
  <c r="T165" i="14"/>
  <c r="R165" i="14"/>
  <c r="P165" i="14"/>
  <c r="BK165" i="14"/>
  <c r="J165" i="14"/>
  <c r="BF165" i="14" s="1"/>
  <c r="BI164" i="14"/>
  <c r="BH164" i="14"/>
  <c r="BG164" i="14"/>
  <c r="BE164" i="14"/>
  <c r="T164" i="14"/>
  <c r="R164" i="14"/>
  <c r="P164" i="14"/>
  <c r="BK164" i="14"/>
  <c r="J164" i="14"/>
  <c r="BF164" i="14"/>
  <c r="BI163" i="14"/>
  <c r="BH163" i="14"/>
  <c r="BG163" i="14"/>
  <c r="BE163" i="14"/>
  <c r="T163" i="14"/>
  <c r="R163" i="14"/>
  <c r="P163" i="14"/>
  <c r="BK163" i="14"/>
  <c r="J163" i="14"/>
  <c r="BF163" i="14" s="1"/>
  <c r="BI162" i="14"/>
  <c r="BH162" i="14"/>
  <c r="BG162" i="14"/>
  <c r="BE162" i="14"/>
  <c r="T162" i="14"/>
  <c r="R162" i="14"/>
  <c r="P162" i="14"/>
  <c r="BK162" i="14"/>
  <c r="J162" i="14"/>
  <c r="BF162" i="14" s="1"/>
  <c r="BI161" i="14"/>
  <c r="BH161" i="14"/>
  <c r="BG161" i="14"/>
  <c r="BE161" i="14"/>
  <c r="T161" i="14"/>
  <c r="R161" i="14"/>
  <c r="P161" i="14"/>
  <c r="BK161" i="14"/>
  <c r="J161" i="14"/>
  <c r="BF161" i="14" s="1"/>
  <c r="BI160" i="14"/>
  <c r="BH160" i="14"/>
  <c r="BG160" i="14"/>
  <c r="BE160" i="14"/>
  <c r="T160" i="14"/>
  <c r="R160" i="14"/>
  <c r="P160" i="14"/>
  <c r="BK160" i="14"/>
  <c r="J160" i="14"/>
  <c r="BF160" i="14" s="1"/>
  <c r="BI159" i="14"/>
  <c r="BH159" i="14"/>
  <c r="BG159" i="14"/>
  <c r="BE159" i="14"/>
  <c r="T159" i="14"/>
  <c r="R159" i="14"/>
  <c r="P159" i="14"/>
  <c r="BK159" i="14"/>
  <c r="J159" i="14"/>
  <c r="BF159" i="14" s="1"/>
  <c r="BI158" i="14"/>
  <c r="BH158" i="14"/>
  <c r="BG158" i="14"/>
  <c r="BE158" i="14"/>
  <c r="T158" i="14"/>
  <c r="R158" i="14"/>
  <c r="P158" i="14"/>
  <c r="BK158" i="14"/>
  <c r="J158" i="14"/>
  <c r="BF158" i="14" s="1"/>
  <c r="BI157" i="14"/>
  <c r="BH157" i="14"/>
  <c r="BG157" i="14"/>
  <c r="BE157" i="14"/>
  <c r="T157" i="14"/>
  <c r="R157" i="14"/>
  <c r="P157" i="14"/>
  <c r="BK157" i="14"/>
  <c r="J157" i="14"/>
  <c r="BF157" i="14" s="1"/>
  <c r="BI156" i="14"/>
  <c r="BH156" i="14"/>
  <c r="BG156" i="14"/>
  <c r="BE156" i="14"/>
  <c r="T156" i="14"/>
  <c r="R156" i="14"/>
  <c r="P156" i="14"/>
  <c r="BK156" i="14"/>
  <c r="J156" i="14"/>
  <c r="BF156" i="14"/>
  <c r="BI155" i="14"/>
  <c r="BH155" i="14"/>
  <c r="BG155" i="14"/>
  <c r="BE155" i="14"/>
  <c r="T155" i="14"/>
  <c r="R155" i="14"/>
  <c r="P155" i="14"/>
  <c r="BK155" i="14"/>
  <c r="J155" i="14"/>
  <c r="BF155" i="14" s="1"/>
  <c r="BI154" i="14"/>
  <c r="BH154" i="14"/>
  <c r="BG154" i="14"/>
  <c r="BE154" i="14"/>
  <c r="T154" i="14"/>
  <c r="R154" i="14"/>
  <c r="P154" i="14"/>
  <c r="BK154" i="14"/>
  <c r="J154" i="14"/>
  <c r="BF154" i="14"/>
  <c r="BI153" i="14"/>
  <c r="BH153" i="14"/>
  <c r="BG153" i="14"/>
  <c r="BE153" i="14"/>
  <c r="T153" i="14"/>
  <c r="R153" i="14"/>
  <c r="P153" i="14"/>
  <c r="BK153" i="14"/>
  <c r="J153" i="14"/>
  <c r="BF153" i="14" s="1"/>
  <c r="BI152" i="14"/>
  <c r="BH152" i="14"/>
  <c r="BG152" i="14"/>
  <c r="BE152" i="14"/>
  <c r="T152" i="14"/>
  <c r="R152" i="14"/>
  <c r="P152" i="14"/>
  <c r="BK152" i="14"/>
  <c r="J152" i="14"/>
  <c r="BF152" i="14" s="1"/>
  <c r="BI151" i="14"/>
  <c r="BH151" i="14"/>
  <c r="BG151" i="14"/>
  <c r="BE151" i="14"/>
  <c r="T151" i="14"/>
  <c r="R151" i="14"/>
  <c r="P151" i="14"/>
  <c r="BK151" i="14"/>
  <c r="J151" i="14"/>
  <c r="BF151" i="14" s="1"/>
  <c r="BI150" i="14"/>
  <c r="BH150" i="14"/>
  <c r="BG150" i="14"/>
  <c r="BE150" i="14"/>
  <c r="T150" i="14"/>
  <c r="R150" i="14"/>
  <c r="P150" i="14"/>
  <c r="P125" i="14" s="1"/>
  <c r="BK150" i="14"/>
  <c r="J150" i="14"/>
  <c r="BF150" i="14" s="1"/>
  <c r="BI149" i="14"/>
  <c r="BH149" i="14"/>
  <c r="BG149" i="14"/>
  <c r="BE149" i="14"/>
  <c r="T149" i="14"/>
  <c r="R149" i="14"/>
  <c r="P149" i="14"/>
  <c r="BK149" i="14"/>
  <c r="J149" i="14"/>
  <c r="BF149" i="14" s="1"/>
  <c r="BI148" i="14"/>
  <c r="BH148" i="14"/>
  <c r="BG148" i="14"/>
  <c r="BE148" i="14"/>
  <c r="T148" i="14"/>
  <c r="R148" i="14"/>
  <c r="P148" i="14"/>
  <c r="BK148" i="14"/>
  <c r="J148" i="14"/>
  <c r="BF148" i="14"/>
  <c r="BI147" i="14"/>
  <c r="BH147" i="14"/>
  <c r="BG147" i="14"/>
  <c r="BE147" i="14"/>
  <c r="T147" i="14"/>
  <c r="R147" i="14"/>
  <c r="P147" i="14"/>
  <c r="BK147" i="14"/>
  <c r="J147" i="14"/>
  <c r="BF147" i="14" s="1"/>
  <c r="BI146" i="14"/>
  <c r="BH146" i="14"/>
  <c r="BG146" i="14"/>
  <c r="BE146" i="14"/>
  <c r="T146" i="14"/>
  <c r="R146" i="14"/>
  <c r="P146" i="14"/>
  <c r="BK146" i="14"/>
  <c r="J146" i="14"/>
  <c r="BF146" i="14" s="1"/>
  <c r="BI145" i="14"/>
  <c r="BH145" i="14"/>
  <c r="BG145" i="14"/>
  <c r="BE145" i="14"/>
  <c r="T145" i="14"/>
  <c r="R145" i="14"/>
  <c r="P145" i="14"/>
  <c r="BK145" i="14"/>
  <c r="J145" i="14"/>
  <c r="BF145" i="14" s="1"/>
  <c r="BI144" i="14"/>
  <c r="BH144" i="14"/>
  <c r="BG144" i="14"/>
  <c r="BE144" i="14"/>
  <c r="T144" i="14"/>
  <c r="R144" i="14"/>
  <c r="P144" i="14"/>
  <c r="BK144" i="14"/>
  <c r="J144" i="14"/>
  <c r="BF144" i="14" s="1"/>
  <c r="BI143" i="14"/>
  <c r="BH143" i="14"/>
  <c r="BG143" i="14"/>
  <c r="BE143" i="14"/>
  <c r="T143" i="14"/>
  <c r="R143" i="14"/>
  <c r="P143" i="14"/>
  <c r="BK143" i="14"/>
  <c r="J143" i="14"/>
  <c r="BF143" i="14"/>
  <c r="BI142" i="14"/>
  <c r="BH142" i="14"/>
  <c r="BG142" i="14"/>
  <c r="BE142" i="14"/>
  <c r="T142" i="14"/>
  <c r="R142" i="14"/>
  <c r="P142" i="14"/>
  <c r="BK142" i="14"/>
  <c r="J142" i="14"/>
  <c r="BF142" i="14" s="1"/>
  <c r="BI141" i="14"/>
  <c r="BH141" i="14"/>
  <c r="BG141" i="14"/>
  <c r="BE141" i="14"/>
  <c r="T141" i="14"/>
  <c r="R141" i="14"/>
  <c r="P141" i="14"/>
  <c r="BK141" i="14"/>
  <c r="J141" i="14"/>
  <c r="BF141" i="14"/>
  <c r="BI140" i="14"/>
  <c r="BH140" i="14"/>
  <c r="BG140" i="14"/>
  <c r="BE140" i="14"/>
  <c r="T140" i="14"/>
  <c r="R140" i="14"/>
  <c r="P140" i="14"/>
  <c r="BK140" i="14"/>
  <c r="J140" i="14"/>
  <c r="BF140" i="14" s="1"/>
  <c r="BI139" i="14"/>
  <c r="BH139" i="14"/>
  <c r="BG139" i="14"/>
  <c r="BE139" i="14"/>
  <c r="T139" i="14"/>
  <c r="R139" i="14"/>
  <c r="P139" i="14"/>
  <c r="BK139" i="14"/>
  <c r="J139" i="14"/>
  <c r="BF139" i="14"/>
  <c r="BI138" i="14"/>
  <c r="BH138" i="14"/>
  <c r="BG138" i="14"/>
  <c r="BE138" i="14"/>
  <c r="T138" i="14"/>
  <c r="R138" i="14"/>
  <c r="P138" i="14"/>
  <c r="BK138" i="14"/>
  <c r="J138" i="14"/>
  <c r="BF138" i="14" s="1"/>
  <c r="BI137" i="14"/>
  <c r="BH137" i="14"/>
  <c r="BG137" i="14"/>
  <c r="BE137" i="14"/>
  <c r="T137" i="14"/>
  <c r="R137" i="14"/>
  <c r="P137" i="14"/>
  <c r="BK137" i="14"/>
  <c r="J137" i="14"/>
  <c r="BF137" i="14"/>
  <c r="BI136" i="14"/>
  <c r="BH136" i="14"/>
  <c r="BG136" i="14"/>
  <c r="BE136" i="14"/>
  <c r="T136" i="14"/>
  <c r="R136" i="14"/>
  <c r="P136" i="14"/>
  <c r="BK136" i="14"/>
  <c r="J136" i="14"/>
  <c r="BF136" i="14" s="1"/>
  <c r="BI135" i="14"/>
  <c r="BH135" i="14"/>
  <c r="BG135" i="14"/>
  <c r="BE135" i="14"/>
  <c r="T135" i="14"/>
  <c r="R135" i="14"/>
  <c r="P135" i="14"/>
  <c r="BK135" i="14"/>
  <c r="J135" i="14"/>
  <c r="BF135" i="14"/>
  <c r="BI134" i="14"/>
  <c r="BH134" i="14"/>
  <c r="BG134" i="14"/>
  <c r="BE134" i="14"/>
  <c r="T134" i="14"/>
  <c r="R134" i="14"/>
  <c r="P134" i="14"/>
  <c r="BK134" i="14"/>
  <c r="J134" i="14"/>
  <c r="BF134" i="14" s="1"/>
  <c r="BI133" i="14"/>
  <c r="BH133" i="14"/>
  <c r="BG133" i="14"/>
  <c r="BE133" i="14"/>
  <c r="T133" i="14"/>
  <c r="R133" i="14"/>
  <c r="P133" i="14"/>
  <c r="BK133" i="14"/>
  <c r="J133" i="14"/>
  <c r="BF133" i="14"/>
  <c r="BI132" i="14"/>
  <c r="BH132" i="14"/>
  <c r="BG132" i="14"/>
  <c r="BE132" i="14"/>
  <c r="T132" i="14"/>
  <c r="R132" i="14"/>
  <c r="P132" i="14"/>
  <c r="BK132" i="14"/>
  <c r="J132" i="14"/>
  <c r="BF132" i="14" s="1"/>
  <c r="BI131" i="14"/>
  <c r="BH131" i="14"/>
  <c r="BG131" i="14"/>
  <c r="BE131" i="14"/>
  <c r="T131" i="14"/>
  <c r="R131" i="14"/>
  <c r="P131" i="14"/>
  <c r="BK131" i="14"/>
  <c r="J131" i="14"/>
  <c r="BF131" i="14"/>
  <c r="BI130" i="14"/>
  <c r="BH130" i="14"/>
  <c r="BG130" i="14"/>
  <c r="BE130" i="14"/>
  <c r="T130" i="14"/>
  <c r="R130" i="14"/>
  <c r="P130" i="14"/>
  <c r="BK130" i="14"/>
  <c r="J130" i="14"/>
  <c r="BF130" i="14" s="1"/>
  <c r="BI129" i="14"/>
  <c r="BH129" i="14"/>
  <c r="BG129" i="14"/>
  <c r="BE129" i="14"/>
  <c r="T129" i="14"/>
  <c r="R129" i="14"/>
  <c r="P129" i="14"/>
  <c r="BK129" i="14"/>
  <c r="J129" i="14"/>
  <c r="BF129" i="14"/>
  <c r="BI128" i="14"/>
  <c r="BH128" i="14"/>
  <c r="BG128" i="14"/>
  <c r="BE128" i="14"/>
  <c r="T128" i="14"/>
  <c r="R128" i="14"/>
  <c r="R125" i="14" s="1"/>
  <c r="P128" i="14"/>
  <c r="BK128" i="14"/>
  <c r="J128" i="14"/>
  <c r="BF128" i="14" s="1"/>
  <c r="BI127" i="14"/>
  <c r="BH127" i="14"/>
  <c r="BG127" i="14"/>
  <c r="BE127" i="14"/>
  <c r="T127" i="14"/>
  <c r="R127" i="14"/>
  <c r="P127" i="14"/>
  <c r="BK127" i="14"/>
  <c r="J127" i="14"/>
  <c r="BF127" i="14"/>
  <c r="BI126" i="14"/>
  <c r="BH126" i="14"/>
  <c r="BG126" i="14"/>
  <c r="BE126" i="14"/>
  <c r="T126" i="14"/>
  <c r="T125" i="14"/>
  <c r="T123" i="14" s="1"/>
  <c r="R126" i="14"/>
  <c r="P126" i="14"/>
  <c r="BK126" i="14"/>
  <c r="J126" i="14"/>
  <c r="BF126" i="14" s="1"/>
  <c r="BI124" i="14"/>
  <c r="F37" i="14"/>
  <c r="BD107" i="1" s="1"/>
  <c r="BH124" i="14"/>
  <c r="BG124" i="14"/>
  <c r="BE124" i="14"/>
  <c r="T124" i="14"/>
  <c r="R124" i="14"/>
  <c r="P124" i="14"/>
  <c r="BK124" i="14"/>
  <c r="J124" i="14"/>
  <c r="BF124" i="14" s="1"/>
  <c r="F34" i="14" s="1"/>
  <c r="BA107" i="1" s="1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119" i="14"/>
  <c r="F92" i="14"/>
  <c r="J17" i="14"/>
  <c r="J12" i="14"/>
  <c r="J116" i="14"/>
  <c r="J89" i="14"/>
  <c r="E7" i="14"/>
  <c r="E112" i="14"/>
  <c r="E85" i="14"/>
  <c r="J37" i="13"/>
  <c r="J36" i="13"/>
  <c r="AY106" i="1"/>
  <c r="J35" i="13"/>
  <c r="AX106" i="1"/>
  <c r="BI141" i="13"/>
  <c r="BH141" i="13"/>
  <c r="BG141" i="13"/>
  <c r="BE141" i="13"/>
  <c r="T141" i="13"/>
  <c r="R141" i="13"/>
  <c r="P141" i="13"/>
  <c r="BK141" i="13"/>
  <c r="J141" i="13"/>
  <c r="BF141" i="13"/>
  <c r="BI140" i="13"/>
  <c r="BH140" i="13"/>
  <c r="BG140" i="13"/>
  <c r="BE140" i="13"/>
  <c r="T140" i="13"/>
  <c r="R140" i="13"/>
  <c r="P140" i="13"/>
  <c r="BK140" i="13"/>
  <c r="J140" i="13"/>
  <c r="BF140" i="13" s="1"/>
  <c r="BI139" i="13"/>
  <c r="BH139" i="13"/>
  <c r="BG139" i="13"/>
  <c r="BE139" i="13"/>
  <c r="T139" i="13"/>
  <c r="R139" i="13"/>
  <c r="P139" i="13"/>
  <c r="BK139" i="13"/>
  <c r="J139" i="13"/>
  <c r="BF139" i="13"/>
  <c r="BI138" i="13"/>
  <c r="BH138" i="13"/>
  <c r="BG138" i="13"/>
  <c r="BE138" i="13"/>
  <c r="T138" i="13"/>
  <c r="R138" i="13"/>
  <c r="P138" i="13"/>
  <c r="BK138" i="13"/>
  <c r="J138" i="13"/>
  <c r="BF138" i="13" s="1"/>
  <c r="BI137" i="13"/>
  <c r="BH137" i="13"/>
  <c r="BG137" i="13"/>
  <c r="BE137" i="13"/>
  <c r="T137" i="13"/>
  <c r="R137" i="13"/>
  <c r="P137" i="13"/>
  <c r="BK137" i="13"/>
  <c r="J137" i="13"/>
  <c r="BF137" i="13"/>
  <c r="BI136" i="13"/>
  <c r="BH136" i="13"/>
  <c r="BG136" i="13"/>
  <c r="BE136" i="13"/>
  <c r="T136" i="13"/>
  <c r="R136" i="13"/>
  <c r="P136" i="13"/>
  <c r="BK136" i="13"/>
  <c r="J136" i="13"/>
  <c r="BF136" i="13" s="1"/>
  <c r="BI135" i="13"/>
  <c r="BH135" i="13"/>
  <c r="BG135" i="13"/>
  <c r="BE135" i="13"/>
  <c r="T135" i="13"/>
  <c r="R135" i="13"/>
  <c r="P135" i="13"/>
  <c r="BK135" i="13"/>
  <c r="J135" i="13"/>
  <c r="BF135" i="13"/>
  <c r="BI134" i="13"/>
  <c r="BH134" i="13"/>
  <c r="BG134" i="13"/>
  <c r="BE134" i="13"/>
  <c r="T134" i="13"/>
  <c r="R134" i="13"/>
  <c r="P134" i="13"/>
  <c r="BK134" i="13"/>
  <c r="J134" i="13"/>
  <c r="BF134" i="13" s="1"/>
  <c r="BI133" i="13"/>
  <c r="BH133" i="13"/>
  <c r="BG133" i="13"/>
  <c r="BE133" i="13"/>
  <c r="T133" i="13"/>
  <c r="R133" i="13"/>
  <c r="P133" i="13"/>
  <c r="BK133" i="13"/>
  <c r="J133" i="13"/>
  <c r="BF133" i="13"/>
  <c r="BI132" i="13"/>
  <c r="BH132" i="13"/>
  <c r="BG132" i="13"/>
  <c r="BE132" i="13"/>
  <c r="T132" i="13"/>
  <c r="R132" i="13"/>
  <c r="P132" i="13"/>
  <c r="BK132" i="13"/>
  <c r="J132" i="13"/>
  <c r="BF132" i="13" s="1"/>
  <c r="BI131" i="13"/>
  <c r="BH131" i="13"/>
  <c r="BG131" i="13"/>
  <c r="BE131" i="13"/>
  <c r="T131" i="13"/>
  <c r="R131" i="13"/>
  <c r="P131" i="13"/>
  <c r="BK131" i="13"/>
  <c r="J131" i="13"/>
  <c r="BF131" i="13"/>
  <c r="BI130" i="13"/>
  <c r="BH130" i="13"/>
  <c r="BG130" i="13"/>
  <c r="BE130" i="13"/>
  <c r="T130" i="13"/>
  <c r="R130" i="13"/>
  <c r="P130" i="13"/>
  <c r="BK130" i="13"/>
  <c r="J130" i="13"/>
  <c r="BF130" i="13" s="1"/>
  <c r="BI129" i="13"/>
  <c r="BH129" i="13"/>
  <c r="BG129" i="13"/>
  <c r="BE129" i="13"/>
  <c r="T129" i="13"/>
  <c r="R129" i="13"/>
  <c r="P129" i="13"/>
  <c r="BK129" i="13"/>
  <c r="J129" i="13"/>
  <c r="BF129" i="13"/>
  <c r="BI128" i="13"/>
  <c r="BH128" i="13"/>
  <c r="BG128" i="13"/>
  <c r="BE128" i="13"/>
  <c r="T128" i="13"/>
  <c r="R128" i="13"/>
  <c r="P128" i="13"/>
  <c r="BK128" i="13"/>
  <c r="J128" i="13"/>
  <c r="BF128" i="13" s="1"/>
  <c r="BI127" i="13"/>
  <c r="BH127" i="13"/>
  <c r="BG127" i="13"/>
  <c r="BE127" i="13"/>
  <c r="T127" i="13"/>
  <c r="R127" i="13"/>
  <c r="P127" i="13"/>
  <c r="BK127" i="13"/>
  <c r="J127" i="13"/>
  <c r="BF127" i="13"/>
  <c r="BI126" i="13"/>
  <c r="BH126" i="13"/>
  <c r="BG126" i="13"/>
  <c r="BE126" i="13"/>
  <c r="T126" i="13"/>
  <c r="R126" i="13"/>
  <c r="P126" i="13"/>
  <c r="BK126" i="13"/>
  <c r="J126" i="13"/>
  <c r="BF126" i="13" s="1"/>
  <c r="BI125" i="13"/>
  <c r="BH125" i="13"/>
  <c r="BG125" i="13"/>
  <c r="BE125" i="13"/>
  <c r="T125" i="13"/>
  <c r="R125" i="13"/>
  <c r="P125" i="13"/>
  <c r="BK125" i="13"/>
  <c r="J125" i="13"/>
  <c r="BF125" i="13"/>
  <c r="BI124" i="13"/>
  <c r="BH124" i="13"/>
  <c r="BG124" i="13"/>
  <c r="BE124" i="13"/>
  <c r="T124" i="13"/>
  <c r="R124" i="13"/>
  <c r="P124" i="13"/>
  <c r="BK124" i="13"/>
  <c r="J124" i="13"/>
  <c r="BF124" i="13" s="1"/>
  <c r="BI123" i="13"/>
  <c r="BH123" i="13"/>
  <c r="BG123" i="13"/>
  <c r="BE123" i="13"/>
  <c r="T123" i="13"/>
  <c r="R123" i="13"/>
  <c r="P123" i="13"/>
  <c r="BK123" i="13"/>
  <c r="J123" i="13"/>
  <c r="BF123" i="13"/>
  <c r="BI122" i="13"/>
  <c r="F37" i="13" s="1"/>
  <c r="BD106" i="1" s="1"/>
  <c r="BH122" i="13"/>
  <c r="BG122" i="13"/>
  <c r="BE122" i="13"/>
  <c r="T122" i="13"/>
  <c r="R122" i="13"/>
  <c r="P122" i="13"/>
  <c r="BK122" i="13"/>
  <c r="J122" i="13"/>
  <c r="BF122" i="13" s="1"/>
  <c r="J34" i="13" s="1"/>
  <c r="AW106" i="1" s="1"/>
  <c r="BI121" i="13"/>
  <c r="BH121" i="13"/>
  <c r="BG121" i="13"/>
  <c r="F35" i="13" s="1"/>
  <c r="BB106" i="1" s="1"/>
  <c r="BE121" i="13"/>
  <c r="T121" i="13"/>
  <c r="T120" i="13" s="1"/>
  <c r="T119" i="13" s="1"/>
  <c r="T118" i="13" s="1"/>
  <c r="R121" i="13"/>
  <c r="R120" i="13"/>
  <c r="R119" i="13" s="1"/>
  <c r="R118" i="13" s="1"/>
  <c r="P121" i="13"/>
  <c r="P120" i="13" s="1"/>
  <c r="P119" i="13" s="1"/>
  <c r="P118" i="13" s="1"/>
  <c r="AU106" i="1" s="1"/>
  <c r="BK121" i="13"/>
  <c r="J121" i="13"/>
  <c r="BF121" i="13"/>
  <c r="J115" i="13"/>
  <c r="J114" i="13"/>
  <c r="F114" i="13"/>
  <c r="F112" i="13"/>
  <c r="E110" i="13"/>
  <c r="J92" i="13"/>
  <c r="J91" i="13"/>
  <c r="F91" i="13"/>
  <c r="F89" i="13"/>
  <c r="E87" i="13"/>
  <c r="J18" i="13"/>
  <c r="E18" i="13"/>
  <c r="F115" i="13"/>
  <c r="F92" i="13"/>
  <c r="J17" i="13"/>
  <c r="J12" i="13"/>
  <c r="J112" i="13"/>
  <c r="J89" i="13"/>
  <c r="E7" i="13"/>
  <c r="E108" i="13"/>
  <c r="E85" i="13"/>
  <c r="J37" i="12"/>
  <c r="J36" i="12"/>
  <c r="AY105" i="1"/>
  <c r="J35" i="12"/>
  <c r="AX105" i="1"/>
  <c r="BI143" i="12"/>
  <c r="BH143" i="12"/>
  <c r="BG143" i="12"/>
  <c r="BE143" i="12"/>
  <c r="T143" i="12"/>
  <c r="R143" i="12"/>
  <c r="P143" i="12"/>
  <c r="BK143" i="12"/>
  <c r="J143" i="12"/>
  <c r="BF143" i="12"/>
  <c r="BI142" i="12"/>
  <c r="BH142" i="12"/>
  <c r="BG142" i="12"/>
  <c r="BE142" i="12"/>
  <c r="T142" i="12"/>
  <c r="R142" i="12"/>
  <c r="P142" i="12"/>
  <c r="BK142" i="12"/>
  <c r="J142" i="12"/>
  <c r="BF142" i="12"/>
  <c r="BI141" i="12"/>
  <c r="BH141" i="12"/>
  <c r="BG141" i="12"/>
  <c r="BE141" i="12"/>
  <c r="T141" i="12"/>
  <c r="R141" i="12"/>
  <c r="P141" i="12"/>
  <c r="BK141" i="12"/>
  <c r="J141" i="12"/>
  <c r="BF141" i="12"/>
  <c r="BI140" i="12"/>
  <c r="BH140" i="12"/>
  <c r="BG140" i="12"/>
  <c r="BE140" i="12"/>
  <c r="T140" i="12"/>
  <c r="R140" i="12"/>
  <c r="P140" i="12"/>
  <c r="BK140" i="12"/>
  <c r="J140" i="12"/>
  <c r="BF140" i="12"/>
  <c r="BI139" i="12"/>
  <c r="BH139" i="12"/>
  <c r="BG139" i="12"/>
  <c r="BE139" i="12"/>
  <c r="T139" i="12"/>
  <c r="R139" i="12"/>
  <c r="P139" i="12"/>
  <c r="BK139" i="12"/>
  <c r="J139" i="12"/>
  <c r="BF139" i="12"/>
  <c r="BI138" i="12"/>
  <c r="BH138" i="12"/>
  <c r="BG138" i="12"/>
  <c r="BE138" i="12"/>
  <c r="T138" i="12"/>
  <c r="R138" i="12"/>
  <c r="P138" i="12"/>
  <c r="BK138" i="12"/>
  <c r="J138" i="12"/>
  <c r="BF138" i="12"/>
  <c r="BI137" i="12"/>
  <c r="BH137" i="12"/>
  <c r="BG137" i="12"/>
  <c r="BE137" i="12"/>
  <c r="T137" i="12"/>
  <c r="R137" i="12"/>
  <c r="P137" i="12"/>
  <c r="BK137" i="12"/>
  <c r="J137" i="12"/>
  <c r="BF137" i="12" s="1"/>
  <c r="BI136" i="12"/>
  <c r="BH136" i="12"/>
  <c r="BG136" i="12"/>
  <c r="BE136" i="12"/>
  <c r="T136" i="12"/>
  <c r="R136" i="12"/>
  <c r="P136" i="12"/>
  <c r="BK136" i="12"/>
  <c r="J136" i="12"/>
  <c r="BF136" i="12" s="1"/>
  <c r="BI135" i="12"/>
  <c r="BH135" i="12"/>
  <c r="BG135" i="12"/>
  <c r="BE135" i="12"/>
  <c r="T135" i="12"/>
  <c r="R135" i="12"/>
  <c r="P135" i="12"/>
  <c r="BK135" i="12"/>
  <c r="J135" i="12"/>
  <c r="BF135" i="12" s="1"/>
  <c r="BI134" i="12"/>
  <c r="BH134" i="12"/>
  <c r="BG134" i="12"/>
  <c r="BE134" i="12"/>
  <c r="T134" i="12"/>
  <c r="R134" i="12"/>
  <c r="P134" i="12"/>
  <c r="BK134" i="12"/>
  <c r="J134" i="12"/>
  <c r="BF134" i="12" s="1"/>
  <c r="BI133" i="12"/>
  <c r="BH133" i="12"/>
  <c r="BG133" i="12"/>
  <c r="BE133" i="12"/>
  <c r="T133" i="12"/>
  <c r="R133" i="12"/>
  <c r="P133" i="12"/>
  <c r="BK133" i="12"/>
  <c r="J133" i="12"/>
  <c r="BF133" i="12" s="1"/>
  <c r="BI132" i="12"/>
  <c r="BH132" i="12"/>
  <c r="BG132" i="12"/>
  <c r="BE132" i="12"/>
  <c r="T132" i="12"/>
  <c r="R132" i="12"/>
  <c r="P132" i="12"/>
  <c r="BK132" i="12"/>
  <c r="J132" i="12"/>
  <c r="BF132" i="12"/>
  <c r="BI131" i="12"/>
  <c r="BH131" i="12"/>
  <c r="BG131" i="12"/>
  <c r="BE131" i="12"/>
  <c r="T131" i="12"/>
  <c r="R131" i="12"/>
  <c r="P131" i="12"/>
  <c r="BK131" i="12"/>
  <c r="J131" i="12"/>
  <c r="BF131" i="12"/>
  <c r="BI130" i="12"/>
  <c r="BH130" i="12"/>
  <c r="BG130" i="12"/>
  <c r="BE130" i="12"/>
  <c r="T130" i="12"/>
  <c r="R130" i="12"/>
  <c r="P130" i="12"/>
  <c r="BK130" i="12"/>
  <c r="J130" i="12"/>
  <c r="BF130" i="12" s="1"/>
  <c r="BI129" i="12"/>
  <c r="BH129" i="12"/>
  <c r="BG129" i="12"/>
  <c r="BE129" i="12"/>
  <c r="T129" i="12"/>
  <c r="R129" i="12"/>
  <c r="P129" i="12"/>
  <c r="BK129" i="12"/>
  <c r="J129" i="12"/>
  <c r="BF129" i="12" s="1"/>
  <c r="BI128" i="12"/>
  <c r="BH128" i="12"/>
  <c r="BG128" i="12"/>
  <c r="BE128" i="12"/>
  <c r="T128" i="12"/>
  <c r="R128" i="12"/>
  <c r="P128" i="12"/>
  <c r="BK128" i="12"/>
  <c r="J128" i="12"/>
  <c r="BF128" i="12" s="1"/>
  <c r="BI127" i="12"/>
  <c r="BH127" i="12"/>
  <c r="BG127" i="12"/>
  <c r="BE127" i="12"/>
  <c r="T127" i="12"/>
  <c r="R127" i="12"/>
  <c r="P127" i="12"/>
  <c r="BK127" i="12"/>
  <c r="J127" i="12"/>
  <c r="BF127" i="12" s="1"/>
  <c r="BI126" i="12"/>
  <c r="BH126" i="12"/>
  <c r="BG126" i="12"/>
  <c r="BE126" i="12"/>
  <c r="T126" i="12"/>
  <c r="R126" i="12"/>
  <c r="P126" i="12"/>
  <c r="BK126" i="12"/>
  <c r="J126" i="12"/>
  <c r="BF126" i="12" s="1"/>
  <c r="BI125" i="12"/>
  <c r="BH125" i="12"/>
  <c r="BG125" i="12"/>
  <c r="BE125" i="12"/>
  <c r="T125" i="12"/>
  <c r="R125" i="12"/>
  <c r="P125" i="12"/>
  <c r="BK125" i="12"/>
  <c r="J125" i="12"/>
  <c r="BF125" i="12" s="1"/>
  <c r="BI124" i="12"/>
  <c r="BH124" i="12"/>
  <c r="BG124" i="12"/>
  <c r="BE124" i="12"/>
  <c r="T124" i="12"/>
  <c r="R124" i="12"/>
  <c r="P124" i="12"/>
  <c r="BK124" i="12"/>
  <c r="J124" i="12"/>
  <c r="BF124" i="12" s="1"/>
  <c r="BI123" i="12"/>
  <c r="BH123" i="12"/>
  <c r="BG123" i="12"/>
  <c r="BE123" i="12"/>
  <c r="T123" i="12"/>
  <c r="R123" i="12"/>
  <c r="P123" i="12"/>
  <c r="BK123" i="12"/>
  <c r="J123" i="12"/>
  <c r="BF123" i="12" s="1"/>
  <c r="BI122" i="12"/>
  <c r="BH122" i="12"/>
  <c r="BG122" i="12"/>
  <c r="BE122" i="12"/>
  <c r="T122" i="12"/>
  <c r="R122" i="12"/>
  <c r="P122" i="12"/>
  <c r="BK122" i="12"/>
  <c r="J122" i="12"/>
  <c r="BF122" i="12"/>
  <c r="BI121" i="12"/>
  <c r="BH121" i="12"/>
  <c r="BG121" i="12"/>
  <c r="BE121" i="12"/>
  <c r="T121" i="12"/>
  <c r="T120" i="12" s="1"/>
  <c r="T119" i="12" s="1"/>
  <c r="T118" i="12" s="1"/>
  <c r="R121" i="12"/>
  <c r="R120" i="12"/>
  <c r="R119" i="12" s="1"/>
  <c r="R118" i="12" s="1"/>
  <c r="P121" i="12"/>
  <c r="P120" i="12" s="1"/>
  <c r="P119" i="12" s="1"/>
  <c r="P118" i="12" s="1"/>
  <c r="AU105" i="1" s="1"/>
  <c r="BK121" i="12"/>
  <c r="J121" i="12"/>
  <c r="BF121" i="12" s="1"/>
  <c r="J115" i="12"/>
  <c r="J114" i="12"/>
  <c r="F114" i="12"/>
  <c r="F112" i="12"/>
  <c r="E110" i="12"/>
  <c r="J92" i="12"/>
  <c r="J91" i="12"/>
  <c r="F91" i="12"/>
  <c r="F89" i="12"/>
  <c r="E87" i="12"/>
  <c r="J18" i="12"/>
  <c r="E18" i="12"/>
  <c r="F115" i="12"/>
  <c r="F92" i="12"/>
  <c r="J17" i="12"/>
  <c r="J12" i="12"/>
  <c r="J112" i="12"/>
  <c r="J89" i="12"/>
  <c r="E7" i="12"/>
  <c r="E108" i="12"/>
  <c r="E85" i="12"/>
  <c r="J37" i="11"/>
  <c r="J36" i="11"/>
  <c r="AY104" i="1"/>
  <c r="J35" i="11"/>
  <c r="AX104" i="1"/>
  <c r="BI142" i="11"/>
  <c r="BH142" i="11"/>
  <c r="BG142" i="11"/>
  <c r="BE142" i="11"/>
  <c r="T142" i="11"/>
  <c r="R142" i="11"/>
  <c r="P142" i="11"/>
  <c r="BK142" i="11"/>
  <c r="J142" i="11"/>
  <c r="BF142" i="11" s="1"/>
  <c r="BI141" i="11"/>
  <c r="BH141" i="11"/>
  <c r="BG141" i="11"/>
  <c r="BE141" i="11"/>
  <c r="T141" i="11"/>
  <c r="R141" i="11"/>
  <c r="P141" i="11"/>
  <c r="BK141" i="11"/>
  <c r="J141" i="11"/>
  <c r="BF141" i="11"/>
  <c r="BI140" i="11"/>
  <c r="BH140" i="11"/>
  <c r="BG140" i="11"/>
  <c r="BE140" i="11"/>
  <c r="T140" i="11"/>
  <c r="R140" i="11"/>
  <c r="P140" i="11"/>
  <c r="BK140" i="11"/>
  <c r="J140" i="11"/>
  <c r="BF140" i="11" s="1"/>
  <c r="BI139" i="11"/>
  <c r="BH139" i="11"/>
  <c r="BG139" i="11"/>
  <c r="BE139" i="11"/>
  <c r="T139" i="11"/>
  <c r="R139" i="11"/>
  <c r="P139" i="11"/>
  <c r="BK139" i="11"/>
  <c r="J139" i="11"/>
  <c r="BF139" i="11"/>
  <c r="BI138" i="11"/>
  <c r="BH138" i="11"/>
  <c r="BG138" i="11"/>
  <c r="BE138" i="11"/>
  <c r="T138" i="11"/>
  <c r="R138" i="11"/>
  <c r="P138" i="11"/>
  <c r="BK138" i="11"/>
  <c r="J138" i="11"/>
  <c r="BF138" i="11" s="1"/>
  <c r="BI137" i="11"/>
  <c r="BH137" i="11"/>
  <c r="BG137" i="11"/>
  <c r="BE137" i="11"/>
  <c r="T137" i="11"/>
  <c r="R137" i="11"/>
  <c r="P137" i="11"/>
  <c r="BK137" i="11"/>
  <c r="J137" i="11"/>
  <c r="BF137" i="1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 s="1"/>
  <c r="BI134" i="11"/>
  <c r="BH134" i="11"/>
  <c r="BG134" i="11"/>
  <c r="BE134" i="11"/>
  <c r="T134" i="11"/>
  <c r="R134" i="11"/>
  <c r="P134" i="11"/>
  <c r="BK134" i="11"/>
  <c r="J134" i="11"/>
  <c r="BF134" i="11"/>
  <c r="BI133" i="11"/>
  <c r="BH133" i="11"/>
  <c r="BG133" i="11"/>
  <c r="BE133" i="11"/>
  <c r="T133" i="11"/>
  <c r="R133" i="11"/>
  <c r="P133" i="11"/>
  <c r="BK133" i="11"/>
  <c r="J133" i="11"/>
  <c r="BF133" i="11"/>
  <c r="BI132" i="11"/>
  <c r="BH132" i="11"/>
  <c r="BG132" i="11"/>
  <c r="BE132" i="11"/>
  <c r="T132" i="11"/>
  <c r="R132" i="11"/>
  <c r="P132" i="11"/>
  <c r="BK132" i="11"/>
  <c r="J132" i="11"/>
  <c r="BF132" i="11"/>
  <c r="BI131" i="11"/>
  <c r="BH131" i="11"/>
  <c r="BG131" i="11"/>
  <c r="BE131" i="11"/>
  <c r="T131" i="11"/>
  <c r="R131" i="11"/>
  <c r="P131" i="11"/>
  <c r="BK131" i="11"/>
  <c r="J131" i="11"/>
  <c r="BF131" i="11"/>
  <c r="BI130" i="11"/>
  <c r="BH130" i="11"/>
  <c r="BG130" i="11"/>
  <c r="BE130" i="11"/>
  <c r="T130" i="11"/>
  <c r="R130" i="11"/>
  <c r="P130" i="11"/>
  <c r="BK130" i="11"/>
  <c r="J130" i="11"/>
  <c r="BF130" i="11"/>
  <c r="BI129" i="11"/>
  <c r="BH129" i="11"/>
  <c r="BG129" i="11"/>
  <c r="BE129" i="11"/>
  <c r="T129" i="11"/>
  <c r="R129" i="11"/>
  <c r="P129" i="11"/>
  <c r="BK129" i="11"/>
  <c r="J129" i="11"/>
  <c r="BF129" i="11"/>
  <c r="BI128" i="11"/>
  <c r="BH128" i="11"/>
  <c r="BG128" i="11"/>
  <c r="BE128" i="11"/>
  <c r="T128" i="11"/>
  <c r="R128" i="11"/>
  <c r="P128" i="11"/>
  <c r="BK128" i="11"/>
  <c r="J128" i="11"/>
  <c r="BF128" i="11" s="1"/>
  <c r="BI127" i="11"/>
  <c r="BH127" i="11"/>
  <c r="BG127" i="11"/>
  <c r="BE127" i="11"/>
  <c r="T127" i="11"/>
  <c r="R127" i="11"/>
  <c r="P127" i="11"/>
  <c r="BK127" i="11"/>
  <c r="J127" i="11"/>
  <c r="BF127" i="11" s="1"/>
  <c r="BI126" i="11"/>
  <c r="BH126" i="11"/>
  <c r="BG126" i="11"/>
  <c r="BE126" i="11"/>
  <c r="T126" i="11"/>
  <c r="R126" i="11"/>
  <c r="P126" i="11"/>
  <c r="BK126" i="11"/>
  <c r="J126" i="11"/>
  <c r="BF126" i="11" s="1"/>
  <c r="BI125" i="11"/>
  <c r="BH125" i="11"/>
  <c r="BG125" i="11"/>
  <c r="BE125" i="11"/>
  <c r="T125" i="11"/>
  <c r="R125" i="11"/>
  <c r="P125" i="11"/>
  <c r="BK125" i="11"/>
  <c r="J125" i="11"/>
  <c r="BF125" i="11" s="1"/>
  <c r="BI124" i="11"/>
  <c r="BH124" i="11"/>
  <c r="BG124" i="11"/>
  <c r="BE124" i="11"/>
  <c r="T124" i="11"/>
  <c r="R124" i="11"/>
  <c r="P124" i="11"/>
  <c r="BK124" i="11"/>
  <c r="J124" i="11"/>
  <c r="BF124" i="11"/>
  <c r="BI123" i="11"/>
  <c r="BH123" i="11"/>
  <c r="F36" i="11" s="1"/>
  <c r="BC104" i="1" s="1"/>
  <c r="BG123" i="11"/>
  <c r="BE123" i="11"/>
  <c r="T123" i="11"/>
  <c r="T120" i="11" s="1"/>
  <c r="T119" i="11" s="1"/>
  <c r="R123" i="11"/>
  <c r="R120" i="11" s="1"/>
  <c r="R119" i="11" s="1"/>
  <c r="R118" i="11" s="1"/>
  <c r="P123" i="11"/>
  <c r="BK123" i="11"/>
  <c r="J123" i="11"/>
  <c r="BF123" i="11"/>
  <c r="BI122" i="11"/>
  <c r="BH122" i="11"/>
  <c r="BG122" i="11"/>
  <c r="BE122" i="11"/>
  <c r="F33" i="11" s="1"/>
  <c r="AZ104" i="1" s="1"/>
  <c r="T122" i="11"/>
  <c r="R122" i="11"/>
  <c r="P122" i="11"/>
  <c r="P120" i="11" s="1"/>
  <c r="BK122" i="11"/>
  <c r="BK120" i="11" s="1"/>
  <c r="J122" i="11"/>
  <c r="BF122" i="11"/>
  <c r="BI121" i="11"/>
  <c r="F37" i="11"/>
  <c r="BD104" i="1" s="1"/>
  <c r="BH121" i="11"/>
  <c r="BG121" i="11"/>
  <c r="BE121" i="11"/>
  <c r="T121" i="11"/>
  <c r="T118" i="11"/>
  <c r="R121" i="11"/>
  <c r="P121" i="11"/>
  <c r="P119" i="11"/>
  <c r="P118" i="11" s="1"/>
  <c r="AU104" i="1" s="1"/>
  <c r="BK121" i="11"/>
  <c r="J121" i="11"/>
  <c r="BF121" i="11" s="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J17" i="11"/>
  <c r="J12" i="11"/>
  <c r="E7" i="11"/>
  <c r="E85" i="11" s="1"/>
  <c r="E108" i="11"/>
  <c r="J37" i="10"/>
  <c r="J36" i="10"/>
  <c r="AY103" i="1" s="1"/>
  <c r="J35" i="10"/>
  <c r="AX103" i="1"/>
  <c r="BI146" i="10"/>
  <c r="BH146" i="10"/>
  <c r="BG146" i="10"/>
  <c r="BE146" i="10"/>
  <c r="T146" i="10"/>
  <c r="R146" i="10"/>
  <c r="P146" i="10"/>
  <c r="BK146" i="10"/>
  <c r="J146" i="10"/>
  <c r="BF146" i="10" s="1"/>
  <c r="BI145" i="10"/>
  <c r="BH145" i="10"/>
  <c r="BG145" i="10"/>
  <c r="BE145" i="10"/>
  <c r="T145" i="10"/>
  <c r="R145" i="10"/>
  <c r="P145" i="10"/>
  <c r="BK145" i="10"/>
  <c r="J145" i="10"/>
  <c r="BF145" i="10" s="1"/>
  <c r="BI144" i="10"/>
  <c r="BH144" i="10"/>
  <c r="BG144" i="10"/>
  <c r="BE144" i="10"/>
  <c r="T144" i="10"/>
  <c r="R144" i="10"/>
  <c r="P144" i="10"/>
  <c r="BK144" i="10"/>
  <c r="J144" i="10"/>
  <c r="BF144" i="10" s="1"/>
  <c r="BI143" i="10"/>
  <c r="BH143" i="10"/>
  <c r="BG143" i="10"/>
  <c r="BE143" i="10"/>
  <c r="T143" i="10"/>
  <c r="R143" i="10"/>
  <c r="P143" i="10"/>
  <c r="BK143" i="10"/>
  <c r="J143" i="10"/>
  <c r="BF143" i="10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 s="1"/>
  <c r="BI138" i="10"/>
  <c r="BH138" i="10"/>
  <c r="BG138" i="10"/>
  <c r="BE138" i="10"/>
  <c r="T138" i="10"/>
  <c r="R138" i="10"/>
  <c r="P138" i="10"/>
  <c r="BK138" i="10"/>
  <c r="J138" i="10"/>
  <c r="BF138" i="10" s="1"/>
  <c r="BI137" i="10"/>
  <c r="BH137" i="10"/>
  <c r="BG137" i="10"/>
  <c r="BE137" i="10"/>
  <c r="T137" i="10"/>
  <c r="R137" i="10"/>
  <c r="P137" i="10"/>
  <c r="P134" i="10" s="1"/>
  <c r="BK137" i="10"/>
  <c r="J137" i="10"/>
  <c r="BF137" i="10" s="1"/>
  <c r="BI136" i="10"/>
  <c r="BH136" i="10"/>
  <c r="BG136" i="10"/>
  <c r="BE136" i="10"/>
  <c r="T136" i="10"/>
  <c r="T134" i="10" s="1"/>
  <c r="R136" i="10"/>
  <c r="P136" i="10"/>
  <c r="BK136" i="10"/>
  <c r="J136" i="10"/>
  <c r="BF136" i="10" s="1"/>
  <c r="BI135" i="10"/>
  <c r="BH135" i="10"/>
  <c r="BG135" i="10"/>
  <c r="BE135" i="10"/>
  <c r="T135" i="10"/>
  <c r="R135" i="10"/>
  <c r="R134" i="10" s="1"/>
  <c r="P135" i="10"/>
  <c r="BK135" i="10"/>
  <c r="J135" i="10"/>
  <c r="BF135" i="10"/>
  <c r="BI133" i="10"/>
  <c r="BH133" i="10"/>
  <c r="BG133" i="10"/>
  <c r="BE133" i="10"/>
  <c r="T133" i="10"/>
  <c r="R133" i="10"/>
  <c r="P133" i="10"/>
  <c r="BK133" i="10"/>
  <c r="J133" i="10"/>
  <c r="BF133" i="10"/>
  <c r="BI132" i="10"/>
  <c r="BH132" i="10"/>
  <c r="BG132" i="10"/>
  <c r="BE132" i="10"/>
  <c r="T132" i="10"/>
  <c r="R132" i="10"/>
  <c r="P132" i="10"/>
  <c r="BK132" i="10"/>
  <c r="J132" i="10"/>
  <c r="BF132" i="10" s="1"/>
  <c r="BI131" i="10"/>
  <c r="BH131" i="10"/>
  <c r="BG131" i="10"/>
  <c r="BE131" i="10"/>
  <c r="T131" i="10"/>
  <c r="R131" i="10"/>
  <c r="P131" i="10"/>
  <c r="BK131" i="10"/>
  <c r="J131" i="10"/>
  <c r="BF131" i="10" s="1"/>
  <c r="BI130" i="10"/>
  <c r="BH130" i="10"/>
  <c r="BG130" i="10"/>
  <c r="BE130" i="10"/>
  <c r="T130" i="10"/>
  <c r="R130" i="10"/>
  <c r="P130" i="10"/>
  <c r="BK130" i="10"/>
  <c r="J130" i="10"/>
  <c r="BF130" i="10"/>
  <c r="BI129" i="10"/>
  <c r="BH129" i="10"/>
  <c r="BG129" i="10"/>
  <c r="BE129" i="10"/>
  <c r="T129" i="10"/>
  <c r="R129" i="10"/>
  <c r="P129" i="10"/>
  <c r="P126" i="10" s="1"/>
  <c r="BK129" i="10"/>
  <c r="J129" i="10"/>
  <c r="BF129" i="10" s="1"/>
  <c r="BI128" i="10"/>
  <c r="BH128" i="10"/>
  <c r="BG128" i="10"/>
  <c r="BE128" i="10"/>
  <c r="T128" i="10"/>
  <c r="T126" i="10" s="1"/>
  <c r="R128" i="10"/>
  <c r="R126" i="10" s="1"/>
  <c r="P128" i="10"/>
  <c r="BK128" i="10"/>
  <c r="J128" i="10"/>
  <c r="BF128" i="10"/>
  <c r="BI127" i="10"/>
  <c r="BH127" i="10"/>
  <c r="BG127" i="10"/>
  <c r="BE127" i="10"/>
  <c r="T127" i="10"/>
  <c r="R127" i="10"/>
  <c r="P127" i="10"/>
  <c r="BK127" i="10"/>
  <c r="J127" i="10"/>
  <c r="BF127" i="10" s="1"/>
  <c r="BI125" i="10"/>
  <c r="BH125" i="10"/>
  <c r="BG125" i="10"/>
  <c r="BE125" i="10"/>
  <c r="T125" i="10"/>
  <c r="R125" i="10"/>
  <c r="P125" i="10"/>
  <c r="BK125" i="10"/>
  <c r="J125" i="10"/>
  <c r="BF125" i="10"/>
  <c r="BI124" i="10"/>
  <c r="BH124" i="10"/>
  <c r="BG124" i="10"/>
  <c r="BE124" i="10"/>
  <c r="T124" i="10"/>
  <c r="R124" i="10"/>
  <c r="P124" i="10"/>
  <c r="BK124" i="10"/>
  <c r="J124" i="10"/>
  <c r="BF124" i="10" s="1"/>
  <c r="BI123" i="10"/>
  <c r="BH123" i="10"/>
  <c r="BG123" i="10"/>
  <c r="BE123" i="10"/>
  <c r="T123" i="10"/>
  <c r="R123" i="10"/>
  <c r="P123" i="10"/>
  <c r="P120" i="10" s="1"/>
  <c r="BK123" i="10"/>
  <c r="J123" i="10"/>
  <c r="BF123" i="10"/>
  <c r="BI122" i="10"/>
  <c r="F37" i="10" s="1"/>
  <c r="BD103" i="1" s="1"/>
  <c r="BH122" i="10"/>
  <c r="BG122" i="10"/>
  <c r="BE122" i="10"/>
  <c r="T122" i="10"/>
  <c r="T120" i="10" s="1"/>
  <c r="T119" i="10" s="1"/>
  <c r="R122" i="10"/>
  <c r="R120" i="10" s="1"/>
  <c r="R119" i="10" s="1"/>
  <c r="P122" i="10"/>
  <c r="BK122" i="10"/>
  <c r="J122" i="10"/>
  <c r="BF122" i="10" s="1"/>
  <c r="BI121" i="10"/>
  <c r="BH121" i="10"/>
  <c r="BG121" i="10"/>
  <c r="F35" i="10" s="1"/>
  <c r="BB103" i="1" s="1"/>
  <c r="BE121" i="10"/>
  <c r="T121" i="10"/>
  <c r="R121" i="10"/>
  <c r="P121" i="10"/>
  <c r="P119" i="10"/>
  <c r="AU103" i="1"/>
  <c r="BK121" i="10"/>
  <c r="J121" i="10"/>
  <c r="BF121" i="10" s="1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J17" i="10"/>
  <c r="J12" i="10"/>
  <c r="E7" i="10"/>
  <c r="E85" i="10" s="1"/>
  <c r="E109" i="10"/>
  <c r="J37" i="9"/>
  <c r="J36" i="9"/>
  <c r="AY102" i="1" s="1"/>
  <c r="J35" i="9"/>
  <c r="AX102" i="1"/>
  <c r="BI140" i="9"/>
  <c r="BH140" i="9"/>
  <c r="BG140" i="9"/>
  <c r="BE140" i="9"/>
  <c r="T140" i="9"/>
  <c r="T138" i="9" s="1"/>
  <c r="T137" i="9" s="1"/>
  <c r="R140" i="9"/>
  <c r="P140" i="9"/>
  <c r="BK140" i="9"/>
  <c r="J140" i="9"/>
  <c r="BF140" i="9" s="1"/>
  <c r="BI139" i="9"/>
  <c r="BH139" i="9"/>
  <c r="BG139" i="9"/>
  <c r="BE139" i="9"/>
  <c r="T139" i="9"/>
  <c r="R139" i="9"/>
  <c r="R138" i="9" s="1"/>
  <c r="R137" i="9" s="1"/>
  <c r="P139" i="9"/>
  <c r="P138" i="9"/>
  <c r="P137" i="9" s="1"/>
  <c r="BK139" i="9"/>
  <c r="BK138" i="9"/>
  <c r="J139" i="9"/>
  <c r="BF139" i="9"/>
  <c r="BI136" i="9"/>
  <c r="BH136" i="9"/>
  <c r="BG136" i="9"/>
  <c r="BE136" i="9"/>
  <c r="T136" i="9"/>
  <c r="R136" i="9"/>
  <c r="P136" i="9"/>
  <c r="BK136" i="9"/>
  <c r="J136" i="9"/>
  <c r="BF136" i="9" s="1"/>
  <c r="BI135" i="9"/>
  <c r="BH135" i="9"/>
  <c r="BG135" i="9"/>
  <c r="BE135" i="9"/>
  <c r="T135" i="9"/>
  <c r="R135" i="9"/>
  <c r="P135" i="9"/>
  <c r="P132" i="9" s="1"/>
  <c r="P121" i="9" s="1"/>
  <c r="AU102" i="1" s="1"/>
  <c r="BK135" i="9"/>
  <c r="J135" i="9"/>
  <c r="BF135" i="9" s="1"/>
  <c r="BI134" i="9"/>
  <c r="BH134" i="9"/>
  <c r="BG134" i="9"/>
  <c r="BE134" i="9"/>
  <c r="T134" i="9"/>
  <c r="T132" i="9" s="1"/>
  <c r="R134" i="9"/>
  <c r="P134" i="9"/>
  <c r="BK134" i="9"/>
  <c r="J134" i="9"/>
  <c r="BF134" i="9" s="1"/>
  <c r="BI133" i="9"/>
  <c r="BH133" i="9"/>
  <c r="BG133" i="9"/>
  <c r="BE133" i="9"/>
  <c r="T133" i="9"/>
  <c r="R133" i="9"/>
  <c r="R132" i="9"/>
  <c r="P133" i="9"/>
  <c r="BK133" i="9"/>
  <c r="BK132" i="9"/>
  <c r="J132" i="9" s="1"/>
  <c r="J99" i="9" s="1"/>
  <c r="J133" i="9"/>
  <c r="BF133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 s="1"/>
  <c r="BI129" i="9"/>
  <c r="BH129" i="9"/>
  <c r="BG129" i="9"/>
  <c r="BE129" i="9"/>
  <c r="T129" i="9"/>
  <c r="R129" i="9"/>
  <c r="P129" i="9"/>
  <c r="BK129" i="9"/>
  <c r="J129" i="9"/>
  <c r="BF129" i="9"/>
  <c r="BI128" i="9"/>
  <c r="BH128" i="9"/>
  <c r="BG128" i="9"/>
  <c r="BE128" i="9"/>
  <c r="T128" i="9"/>
  <c r="R128" i="9"/>
  <c r="P128" i="9"/>
  <c r="BK128" i="9"/>
  <c r="J128" i="9"/>
  <c r="BF128" i="9" s="1"/>
  <c r="BI127" i="9"/>
  <c r="BH127" i="9"/>
  <c r="BG127" i="9"/>
  <c r="BE127" i="9"/>
  <c r="T127" i="9"/>
  <c r="R127" i="9"/>
  <c r="P127" i="9"/>
  <c r="P124" i="9" s="1"/>
  <c r="BK127" i="9"/>
  <c r="J127" i="9"/>
  <c r="BF127" i="9"/>
  <c r="BI126" i="9"/>
  <c r="BH126" i="9"/>
  <c r="BG126" i="9"/>
  <c r="BE126" i="9"/>
  <c r="T126" i="9"/>
  <c r="T124" i="9" s="1"/>
  <c r="R126" i="9"/>
  <c r="P126" i="9"/>
  <c r="BK126" i="9"/>
  <c r="J126" i="9"/>
  <c r="BF126" i="9" s="1"/>
  <c r="BI125" i="9"/>
  <c r="BH125" i="9"/>
  <c r="BG125" i="9"/>
  <c r="BE125" i="9"/>
  <c r="J33" i="9" s="1"/>
  <c r="AV102" i="1" s="1"/>
  <c r="T125" i="9"/>
  <c r="R125" i="9"/>
  <c r="R124" i="9" s="1"/>
  <c r="P125" i="9"/>
  <c r="BK125" i="9"/>
  <c r="J125" i="9"/>
  <c r="BF125" i="9" s="1"/>
  <c r="BI123" i="9"/>
  <c r="BH123" i="9"/>
  <c r="BG123" i="9"/>
  <c r="F35" i="9" s="1"/>
  <c r="BB102" i="1" s="1"/>
  <c r="BE123" i="9"/>
  <c r="T123" i="9"/>
  <c r="T122" i="9" s="1"/>
  <c r="R123" i="9"/>
  <c r="R122" i="9"/>
  <c r="R121" i="9"/>
  <c r="P123" i="9"/>
  <c r="P122" i="9"/>
  <c r="BK123" i="9"/>
  <c r="BK122" i="9"/>
  <c r="J122" i="9"/>
  <c r="J97" i="9" s="1"/>
  <c r="J123" i="9"/>
  <c r="BF123" i="9"/>
  <c r="J118" i="9"/>
  <c r="J117" i="9"/>
  <c r="F117" i="9"/>
  <c r="F115" i="9"/>
  <c r="E113" i="9"/>
  <c r="J92" i="9"/>
  <c r="J91" i="9"/>
  <c r="F91" i="9"/>
  <c r="F89" i="9"/>
  <c r="E87" i="9"/>
  <c r="J18" i="9"/>
  <c r="E18" i="9"/>
  <c r="J17" i="9"/>
  <c r="J12" i="9"/>
  <c r="E7" i="9"/>
  <c r="E85" i="9" s="1"/>
  <c r="E111" i="9"/>
  <c r="J37" i="8"/>
  <c r="J36" i="8"/>
  <c r="AY101" i="1" s="1"/>
  <c r="J35" i="8"/>
  <c r="AX101" i="1"/>
  <c r="BI149" i="8"/>
  <c r="BH149" i="8"/>
  <c r="BG149" i="8"/>
  <c r="BE149" i="8"/>
  <c r="T149" i="8"/>
  <c r="R149" i="8"/>
  <c r="P149" i="8"/>
  <c r="BK149" i="8"/>
  <c r="J149" i="8"/>
  <c r="BF149" i="8" s="1"/>
  <c r="BI148" i="8"/>
  <c r="BH148" i="8"/>
  <c r="BG148" i="8"/>
  <c r="BE148" i="8"/>
  <c r="T148" i="8"/>
  <c r="R148" i="8"/>
  <c r="P148" i="8"/>
  <c r="BK148" i="8"/>
  <c r="J148" i="8"/>
  <c r="BF148" i="8"/>
  <c r="BI147" i="8"/>
  <c r="BH147" i="8"/>
  <c r="BG147" i="8"/>
  <c r="BE147" i="8"/>
  <c r="T147" i="8"/>
  <c r="R147" i="8"/>
  <c r="P147" i="8"/>
  <c r="BK147" i="8"/>
  <c r="J147" i="8"/>
  <c r="BF147" i="8" s="1"/>
  <c r="BI146" i="8"/>
  <c r="BH146" i="8"/>
  <c r="BG146" i="8"/>
  <c r="BE146" i="8"/>
  <c r="T146" i="8"/>
  <c r="R146" i="8"/>
  <c r="P146" i="8"/>
  <c r="BK146" i="8"/>
  <c r="J146" i="8"/>
  <c r="BF146" i="8"/>
  <c r="BI145" i="8"/>
  <c r="BH145" i="8"/>
  <c r="BG145" i="8"/>
  <c r="BE145" i="8"/>
  <c r="T145" i="8"/>
  <c r="R145" i="8"/>
  <c r="P145" i="8"/>
  <c r="BK145" i="8"/>
  <c r="J145" i="8"/>
  <c r="BF145" i="8" s="1"/>
  <c r="BI144" i="8"/>
  <c r="BH144" i="8"/>
  <c r="BG144" i="8"/>
  <c r="BE144" i="8"/>
  <c r="T144" i="8"/>
  <c r="R144" i="8"/>
  <c r="P144" i="8"/>
  <c r="BK144" i="8"/>
  <c r="J144" i="8"/>
  <c r="BF144" i="8"/>
  <c r="BI143" i="8"/>
  <c r="BH143" i="8"/>
  <c r="BG143" i="8"/>
  <c r="BE143" i="8"/>
  <c r="T143" i="8"/>
  <c r="R143" i="8"/>
  <c r="P143" i="8"/>
  <c r="BK143" i="8"/>
  <c r="J143" i="8"/>
  <c r="BF143" i="8" s="1"/>
  <c r="BI142" i="8"/>
  <c r="BH142" i="8"/>
  <c r="BG142" i="8"/>
  <c r="BE142" i="8"/>
  <c r="T142" i="8"/>
  <c r="R142" i="8"/>
  <c r="P142" i="8"/>
  <c r="BK142" i="8"/>
  <c r="J142" i="8"/>
  <c r="BF142" i="8"/>
  <c r="BI141" i="8"/>
  <c r="BH141" i="8"/>
  <c r="BG141" i="8"/>
  <c r="BE141" i="8"/>
  <c r="T141" i="8"/>
  <c r="T140" i="8"/>
  <c r="R141" i="8"/>
  <c r="P141" i="8"/>
  <c r="P140" i="8" s="1"/>
  <c r="BK141" i="8"/>
  <c r="J141" i="8"/>
  <c r="BF141" i="8" s="1"/>
  <c r="BI139" i="8"/>
  <c r="BH139" i="8"/>
  <c r="BG139" i="8"/>
  <c r="BE139" i="8"/>
  <c r="T139" i="8"/>
  <c r="T138" i="8" s="1"/>
  <c r="R139" i="8"/>
  <c r="R138" i="8" s="1"/>
  <c r="P139" i="8"/>
  <c r="P138" i="8" s="1"/>
  <c r="BK139" i="8"/>
  <c r="BK138" i="8" s="1"/>
  <c r="J138" i="8" s="1"/>
  <c r="J101" i="8" s="1"/>
  <c r="J139" i="8"/>
  <c r="BF139" i="8" s="1"/>
  <c r="BI137" i="8"/>
  <c r="BH137" i="8"/>
  <c r="BG137" i="8"/>
  <c r="BE137" i="8"/>
  <c r="T137" i="8"/>
  <c r="R137" i="8"/>
  <c r="P137" i="8"/>
  <c r="BK137" i="8"/>
  <c r="J137" i="8"/>
  <c r="BF137" i="8" s="1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T132" i="8" s="1"/>
  <c r="R133" i="8"/>
  <c r="P133" i="8"/>
  <c r="BK133" i="8"/>
  <c r="J133" i="8"/>
  <c r="BF133" i="8" s="1"/>
  <c r="BI131" i="8"/>
  <c r="BH131" i="8"/>
  <c r="BG131" i="8"/>
  <c r="BE131" i="8"/>
  <c r="T131" i="8"/>
  <c r="T129" i="8" s="1"/>
  <c r="R131" i="8"/>
  <c r="P131" i="8"/>
  <c r="BK131" i="8"/>
  <c r="J131" i="8"/>
  <c r="BF131" i="8" s="1"/>
  <c r="BI130" i="8"/>
  <c r="BH130" i="8"/>
  <c r="BG130" i="8"/>
  <c r="BE130" i="8"/>
  <c r="T130" i="8"/>
  <c r="R130" i="8"/>
  <c r="P130" i="8"/>
  <c r="P129" i="8" s="1"/>
  <c r="BK130" i="8"/>
  <c r="J130" i="8"/>
  <c r="BF130" i="8" s="1"/>
  <c r="BI128" i="8"/>
  <c r="BH128" i="8"/>
  <c r="BG128" i="8"/>
  <c r="BE128" i="8"/>
  <c r="T128" i="8"/>
  <c r="R128" i="8"/>
  <c r="P128" i="8"/>
  <c r="BK128" i="8"/>
  <c r="J128" i="8"/>
  <c r="BF128" i="8"/>
  <c r="BI127" i="8"/>
  <c r="BH127" i="8"/>
  <c r="BG127" i="8"/>
  <c r="BE127" i="8"/>
  <c r="T127" i="8"/>
  <c r="R127" i="8"/>
  <c r="P127" i="8"/>
  <c r="BK127" i="8"/>
  <c r="J127" i="8"/>
  <c r="BF127" i="8" s="1"/>
  <c r="BI126" i="8"/>
  <c r="BH126" i="8"/>
  <c r="BG126" i="8"/>
  <c r="BE126" i="8"/>
  <c r="T126" i="8"/>
  <c r="R126" i="8"/>
  <c r="P126" i="8"/>
  <c r="BK126" i="8"/>
  <c r="J126" i="8"/>
  <c r="BF126" i="8" s="1"/>
  <c r="BI125" i="8"/>
  <c r="BH125" i="8"/>
  <c r="BG125" i="8"/>
  <c r="BE125" i="8"/>
  <c r="T125" i="8"/>
  <c r="T124" i="8" s="1"/>
  <c r="T123" i="8" s="1"/>
  <c r="T122" i="8" s="1"/>
  <c r="R125" i="8"/>
  <c r="P125" i="8"/>
  <c r="P124" i="8" s="1"/>
  <c r="BK125" i="8"/>
  <c r="J125" i="8"/>
  <c r="BF125" i="8" s="1"/>
  <c r="J119" i="8"/>
  <c r="J118" i="8"/>
  <c r="F118" i="8"/>
  <c r="F116" i="8"/>
  <c r="E114" i="8"/>
  <c r="J92" i="8"/>
  <c r="J91" i="8"/>
  <c r="F91" i="8"/>
  <c r="F89" i="8"/>
  <c r="E87" i="8"/>
  <c r="J18" i="8"/>
  <c r="E18" i="8"/>
  <c r="F119" i="8" s="1"/>
  <c r="J17" i="8"/>
  <c r="J12" i="8"/>
  <c r="J116" i="8" s="1"/>
  <c r="E7" i="8"/>
  <c r="J37" i="7"/>
  <c r="J36" i="7"/>
  <c r="AY100" i="1" s="1"/>
  <c r="J35" i="7"/>
  <c r="AX100" i="1"/>
  <c r="BI148" i="7"/>
  <c r="BH148" i="7"/>
  <c r="BG148" i="7"/>
  <c r="BE148" i="7"/>
  <c r="T148" i="7"/>
  <c r="R148" i="7"/>
  <c r="P148" i="7"/>
  <c r="BK148" i="7"/>
  <c r="J148" i="7"/>
  <c r="BF148" i="7" s="1"/>
  <c r="BI147" i="7"/>
  <c r="BH147" i="7"/>
  <c r="BG147" i="7"/>
  <c r="BE147" i="7"/>
  <c r="T147" i="7"/>
  <c r="R147" i="7"/>
  <c r="P147" i="7"/>
  <c r="BK147" i="7"/>
  <c r="J147" i="7"/>
  <c r="BF147" i="7" s="1"/>
  <c r="BI146" i="7"/>
  <c r="BH146" i="7"/>
  <c r="BG146" i="7"/>
  <c r="BE146" i="7"/>
  <c r="T146" i="7"/>
  <c r="R146" i="7"/>
  <c r="P146" i="7"/>
  <c r="BK146" i="7"/>
  <c r="J146" i="7"/>
  <c r="BF146" i="7" s="1"/>
  <c r="BI145" i="7"/>
  <c r="BH145" i="7"/>
  <c r="BG145" i="7"/>
  <c r="BE145" i="7"/>
  <c r="T145" i="7"/>
  <c r="R145" i="7"/>
  <c r="P145" i="7"/>
  <c r="BK145" i="7"/>
  <c r="J145" i="7"/>
  <c r="BF145" i="7"/>
  <c r="BI144" i="7"/>
  <c r="BH144" i="7"/>
  <c r="BG144" i="7"/>
  <c r="BE144" i="7"/>
  <c r="T144" i="7"/>
  <c r="R144" i="7"/>
  <c r="P144" i="7"/>
  <c r="BK144" i="7"/>
  <c r="J144" i="7"/>
  <c r="BF144" i="7" s="1"/>
  <c r="BI143" i="7"/>
  <c r="BH143" i="7"/>
  <c r="BG143" i="7"/>
  <c r="BE143" i="7"/>
  <c r="T143" i="7"/>
  <c r="R143" i="7"/>
  <c r="P143" i="7"/>
  <c r="BK143" i="7"/>
  <c r="J143" i="7"/>
  <c r="BF143" i="7" s="1"/>
  <c r="BI142" i="7"/>
  <c r="BH142" i="7"/>
  <c r="BG142" i="7"/>
  <c r="BE142" i="7"/>
  <c r="T142" i="7"/>
  <c r="R142" i="7"/>
  <c r="P142" i="7"/>
  <c r="BK142" i="7"/>
  <c r="J142" i="7"/>
  <c r="BF142" i="7" s="1"/>
  <c r="BI141" i="7"/>
  <c r="BH141" i="7"/>
  <c r="BG141" i="7"/>
  <c r="BE141" i="7"/>
  <c r="T141" i="7"/>
  <c r="R141" i="7"/>
  <c r="P141" i="7"/>
  <c r="BK141" i="7"/>
  <c r="J141" i="7"/>
  <c r="BF141" i="7"/>
  <c r="BI140" i="7"/>
  <c r="BH140" i="7"/>
  <c r="BG140" i="7"/>
  <c r="BE140" i="7"/>
  <c r="T140" i="7"/>
  <c r="T139" i="7" s="1"/>
  <c r="R140" i="7"/>
  <c r="P140" i="7"/>
  <c r="P139" i="7"/>
  <c r="BK140" i="7"/>
  <c r="J140" i="7"/>
  <c r="BF140" i="7" s="1"/>
  <c r="BI138" i="7"/>
  <c r="BH138" i="7"/>
  <c r="BG138" i="7"/>
  <c r="BE138" i="7"/>
  <c r="T138" i="7"/>
  <c r="T137" i="7"/>
  <c r="R138" i="7"/>
  <c r="R137" i="7" s="1"/>
  <c r="P138" i="7"/>
  <c r="P137" i="7"/>
  <c r="BK138" i="7"/>
  <c r="BK137" i="7" s="1"/>
  <c r="J137" i="7" s="1"/>
  <c r="J101" i="7" s="1"/>
  <c r="J138" i="7"/>
  <c r="BF138" i="7" s="1"/>
  <c r="BI136" i="7"/>
  <c r="BH136" i="7"/>
  <c r="BG136" i="7"/>
  <c r="BE136" i="7"/>
  <c r="T136" i="7"/>
  <c r="R136" i="7"/>
  <c r="P136" i="7"/>
  <c r="BK136" i="7"/>
  <c r="J136" i="7"/>
  <c r="BF136" i="7" s="1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R132" i="7"/>
  <c r="P132" i="7"/>
  <c r="BK132" i="7"/>
  <c r="J132" i="7"/>
  <c r="BF132" i="7" s="1"/>
  <c r="BI130" i="7"/>
  <c r="BH130" i="7"/>
  <c r="BG130" i="7"/>
  <c r="BE130" i="7"/>
  <c r="T130" i="7"/>
  <c r="R130" i="7"/>
  <c r="P130" i="7"/>
  <c r="BK130" i="7"/>
  <c r="J130" i="7"/>
  <c r="BF130" i="7" s="1"/>
  <c r="BI129" i="7"/>
  <c r="BH129" i="7"/>
  <c r="BG129" i="7"/>
  <c r="BE129" i="7"/>
  <c r="T129" i="7"/>
  <c r="R129" i="7"/>
  <c r="P129" i="7"/>
  <c r="BK129" i="7"/>
  <c r="J129" i="7"/>
  <c r="BF129" i="7" s="1"/>
  <c r="BI126" i="7"/>
  <c r="BH126" i="7"/>
  <c r="BG126" i="7"/>
  <c r="BE126" i="7"/>
  <c r="T126" i="7"/>
  <c r="R126" i="7"/>
  <c r="P126" i="7"/>
  <c r="BK126" i="7"/>
  <c r="J126" i="7"/>
  <c r="BF126" i="7" s="1"/>
  <c r="BI125" i="7"/>
  <c r="BH125" i="7"/>
  <c r="BG125" i="7"/>
  <c r="BE125" i="7"/>
  <c r="T125" i="7"/>
  <c r="T124" i="7" s="1"/>
  <c r="R125" i="7"/>
  <c r="R124" i="7"/>
  <c r="P125" i="7"/>
  <c r="P124" i="7" s="1"/>
  <c r="BK125" i="7"/>
  <c r="J125" i="7"/>
  <c r="BF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 s="1"/>
  <c r="J17" i="7"/>
  <c r="J12" i="7"/>
  <c r="J116" i="7" s="1"/>
  <c r="E7" i="7"/>
  <c r="J37" i="6"/>
  <c r="J36" i="6"/>
  <c r="AY99" i="1" s="1"/>
  <c r="J35" i="6"/>
  <c r="AX99" i="1"/>
  <c r="BI165" i="6"/>
  <c r="BH165" i="6"/>
  <c r="BG165" i="6"/>
  <c r="BE165" i="6"/>
  <c r="T165" i="6"/>
  <c r="T164" i="6" s="1"/>
  <c r="R165" i="6"/>
  <c r="R164" i="6"/>
  <c r="P165" i="6"/>
  <c r="P164" i="6" s="1"/>
  <c r="BK165" i="6"/>
  <c r="BK164" i="6" s="1"/>
  <c r="J164" i="6" s="1"/>
  <c r="J104" i="6" s="1"/>
  <c r="J165" i="6"/>
  <c r="BF165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T145" i="6"/>
  <c r="T144" i="6" s="1"/>
  <c r="R146" i="6"/>
  <c r="P146" i="6"/>
  <c r="P145" i="6" s="1"/>
  <c r="P144" i="6" s="1"/>
  <c r="BK146" i="6"/>
  <c r="J146" i="6"/>
  <c r="BF146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T141" i="6"/>
  <c r="T140" i="6" s="1"/>
  <c r="R142" i="6"/>
  <c r="R141" i="6" s="1"/>
  <c r="R140" i="6"/>
  <c r="P142" i="6"/>
  <c r="P141" i="6" s="1"/>
  <c r="P140" i="6" s="1"/>
  <c r="BK142" i="6"/>
  <c r="J142" i="6"/>
  <c r="BF142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P133" i="6" s="1"/>
  <c r="BK136" i="6"/>
  <c r="J136" i="6"/>
  <c r="BF136" i="6"/>
  <c r="BI135" i="6"/>
  <c r="BH135" i="6"/>
  <c r="BG135" i="6"/>
  <c r="BE135" i="6"/>
  <c r="T135" i="6"/>
  <c r="T133" i="6" s="1"/>
  <c r="T125" i="6" s="1"/>
  <c r="T124" i="6" s="1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2" i="6"/>
  <c r="BH132" i="6"/>
  <c r="BG132" i="6"/>
  <c r="BE132" i="6"/>
  <c r="T132" i="6"/>
  <c r="R132" i="6"/>
  <c r="P132" i="6"/>
  <c r="P126" i="6" s="1"/>
  <c r="BK132" i="6"/>
  <c r="J132" i="6"/>
  <c r="BF132" i="6" s="1"/>
  <c r="BI131" i="6"/>
  <c r="BH131" i="6"/>
  <c r="BG131" i="6"/>
  <c r="BE131" i="6"/>
  <c r="T131" i="6"/>
  <c r="R131" i="6"/>
  <c r="P131" i="6"/>
  <c r="BK131" i="6"/>
  <c r="J131" i="6"/>
  <c r="BF131" i="6" s="1"/>
  <c r="BI130" i="6"/>
  <c r="BH130" i="6"/>
  <c r="BG130" i="6"/>
  <c r="BE130" i="6"/>
  <c r="T130" i="6"/>
  <c r="R130" i="6"/>
  <c r="P130" i="6"/>
  <c r="BK130" i="6"/>
  <c r="J130" i="6"/>
  <c r="BF130" i="6"/>
  <c r="BI129" i="6"/>
  <c r="BH129" i="6"/>
  <c r="BG129" i="6"/>
  <c r="BE129" i="6"/>
  <c r="T129" i="6"/>
  <c r="R129" i="6"/>
  <c r="P129" i="6"/>
  <c r="BK129" i="6"/>
  <c r="J129" i="6"/>
  <c r="BF129" i="6" s="1"/>
  <c r="BI128" i="6"/>
  <c r="BH128" i="6"/>
  <c r="BG128" i="6"/>
  <c r="BE128" i="6"/>
  <c r="T128" i="6"/>
  <c r="R128" i="6"/>
  <c r="R126" i="6" s="1"/>
  <c r="P128" i="6"/>
  <c r="BK128" i="6"/>
  <c r="J128" i="6"/>
  <c r="BF128" i="6" s="1"/>
  <c r="BI127" i="6"/>
  <c r="BH127" i="6"/>
  <c r="BG127" i="6"/>
  <c r="BE127" i="6"/>
  <c r="T127" i="6"/>
  <c r="T126" i="6"/>
  <c r="R127" i="6"/>
  <c r="P127" i="6"/>
  <c r="BK127" i="6"/>
  <c r="BK126" i="6" s="1"/>
  <c r="J127" i="6"/>
  <c r="BF127" i="6" s="1"/>
  <c r="J121" i="6"/>
  <c r="J120" i="6"/>
  <c r="F120" i="6"/>
  <c r="F118" i="6"/>
  <c r="E116" i="6"/>
  <c r="J92" i="6"/>
  <c r="J91" i="6"/>
  <c r="F91" i="6"/>
  <c r="F89" i="6"/>
  <c r="E87" i="6"/>
  <c r="J18" i="6"/>
  <c r="E18" i="6"/>
  <c r="F121" i="6" s="1"/>
  <c r="F92" i="6"/>
  <c r="J17" i="6"/>
  <c r="J12" i="6"/>
  <c r="J118" i="6" s="1"/>
  <c r="J89" i="6"/>
  <c r="E7" i="6"/>
  <c r="J37" i="5"/>
  <c r="J36" i="5"/>
  <c r="AY98" i="1" s="1"/>
  <c r="J35" i="5"/>
  <c r="AX98" i="1"/>
  <c r="BI137" i="5"/>
  <c r="BH137" i="5"/>
  <c r="BG137" i="5"/>
  <c r="BE137" i="5"/>
  <c r="T137" i="5"/>
  <c r="T136" i="5" s="1"/>
  <c r="R137" i="5"/>
  <c r="R136" i="5"/>
  <c r="P137" i="5"/>
  <c r="P136" i="5" s="1"/>
  <c r="BK137" i="5"/>
  <c r="BK136" i="5" s="1"/>
  <c r="J136" i="5" s="1"/>
  <c r="J101" i="5" s="1"/>
  <c r="J137" i="5"/>
  <c r="BF137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 s="1"/>
  <c r="BI132" i="5"/>
  <c r="BH132" i="5"/>
  <c r="BG132" i="5"/>
  <c r="BE132" i="5"/>
  <c r="T132" i="5"/>
  <c r="R132" i="5"/>
  <c r="R131" i="5" s="1"/>
  <c r="P132" i="5"/>
  <c r="BK132" i="5"/>
  <c r="J132" i="5"/>
  <c r="BF132" i="5" s="1"/>
  <c r="BI130" i="5"/>
  <c r="BH130" i="5"/>
  <c r="BG130" i="5"/>
  <c r="BE130" i="5"/>
  <c r="T130" i="5"/>
  <c r="R130" i="5"/>
  <c r="P130" i="5"/>
  <c r="BK130" i="5"/>
  <c r="J130" i="5"/>
  <c r="BF130" i="5" s="1"/>
  <c r="BI129" i="5"/>
  <c r="BH129" i="5"/>
  <c r="BG129" i="5"/>
  <c r="BE129" i="5"/>
  <c r="T129" i="5"/>
  <c r="R129" i="5"/>
  <c r="P129" i="5"/>
  <c r="BK129" i="5"/>
  <c r="BK128" i="5" s="1"/>
  <c r="J128" i="5" s="1"/>
  <c r="J99" i="5" s="1"/>
  <c r="J129" i="5"/>
  <c r="BF129" i="5" s="1"/>
  <c r="BI127" i="5"/>
  <c r="BH127" i="5"/>
  <c r="BG127" i="5"/>
  <c r="BE127" i="5"/>
  <c r="T127" i="5"/>
  <c r="R127" i="5"/>
  <c r="P127" i="5"/>
  <c r="BK127" i="5"/>
  <c r="J127" i="5"/>
  <c r="BF127" i="5" s="1"/>
  <c r="BI126" i="5"/>
  <c r="BH126" i="5"/>
  <c r="BG126" i="5"/>
  <c r="BE126" i="5"/>
  <c r="T126" i="5"/>
  <c r="R126" i="5"/>
  <c r="P126" i="5"/>
  <c r="BK126" i="5"/>
  <c r="J126" i="5"/>
  <c r="BF126" i="5" s="1"/>
  <c r="BI125" i="5"/>
  <c r="BH125" i="5"/>
  <c r="BG125" i="5"/>
  <c r="BE125" i="5"/>
  <c r="T125" i="5"/>
  <c r="R125" i="5"/>
  <c r="P125" i="5"/>
  <c r="BK125" i="5"/>
  <c r="J125" i="5"/>
  <c r="BF125" i="5" s="1"/>
  <c r="BI124" i="5"/>
  <c r="BH124" i="5"/>
  <c r="BG124" i="5"/>
  <c r="BE124" i="5"/>
  <c r="T124" i="5"/>
  <c r="R124" i="5"/>
  <c r="P124" i="5"/>
  <c r="BK124" i="5"/>
  <c r="BK123" i="5" s="1"/>
  <c r="J123" i="5" s="1"/>
  <c r="J98" i="5" s="1"/>
  <c r="J124" i="5"/>
  <c r="BF124" i="5" s="1"/>
  <c r="J118" i="5"/>
  <c r="J117" i="5"/>
  <c r="F117" i="5"/>
  <c r="F115" i="5"/>
  <c r="E113" i="5"/>
  <c r="J92" i="5"/>
  <c r="J91" i="5"/>
  <c r="F91" i="5"/>
  <c r="F89" i="5"/>
  <c r="E87" i="5"/>
  <c r="J18" i="5"/>
  <c r="E18" i="5"/>
  <c r="F92" i="5" s="1"/>
  <c r="J17" i="5"/>
  <c r="J12" i="5"/>
  <c r="J89" i="5" s="1"/>
  <c r="J115" i="5"/>
  <c r="E7" i="5"/>
  <c r="E111" i="5"/>
  <c r="E85" i="5"/>
  <c r="J37" i="4"/>
  <c r="J36" i="4"/>
  <c r="AY97" i="1" s="1"/>
  <c r="J35" i="4"/>
  <c r="AX97" i="1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P175" i="4" s="1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 s="1"/>
  <c r="BI173" i="4"/>
  <c r="BH173" i="4"/>
  <c r="BG173" i="4"/>
  <c r="BE173" i="4"/>
  <c r="T173" i="4"/>
  <c r="R173" i="4"/>
  <c r="P173" i="4"/>
  <c r="BK173" i="4"/>
  <c r="J173" i="4"/>
  <c r="BF173" i="4" s="1"/>
  <c r="BI171" i="4"/>
  <c r="BH171" i="4"/>
  <c r="BG171" i="4"/>
  <c r="BE171" i="4"/>
  <c r="T171" i="4"/>
  <c r="R171" i="4"/>
  <c r="P171" i="4"/>
  <c r="BK171" i="4"/>
  <c r="J171" i="4"/>
  <c r="BF171" i="4" s="1"/>
  <c r="BI169" i="4"/>
  <c r="BH169" i="4"/>
  <c r="BG169" i="4"/>
  <c r="BE169" i="4"/>
  <c r="T169" i="4"/>
  <c r="R169" i="4"/>
  <c r="P169" i="4"/>
  <c r="BK169" i="4"/>
  <c r="J169" i="4"/>
  <c r="BF169" i="4" s="1"/>
  <c r="BI167" i="4"/>
  <c r="BH167" i="4"/>
  <c r="BG167" i="4"/>
  <c r="BE167" i="4"/>
  <c r="T167" i="4"/>
  <c r="R167" i="4"/>
  <c r="P167" i="4"/>
  <c r="BK167" i="4"/>
  <c r="J167" i="4"/>
  <c r="BF167" i="4" s="1"/>
  <c r="BI165" i="4"/>
  <c r="BH165" i="4"/>
  <c r="BG165" i="4"/>
  <c r="BE165" i="4"/>
  <c r="T165" i="4"/>
  <c r="T164" i="4"/>
  <c r="T163" i="4" s="1"/>
  <c r="R165" i="4"/>
  <c r="P165" i="4"/>
  <c r="BK165" i="4"/>
  <c r="J165" i="4"/>
  <c r="BF165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R159" i="4" s="1"/>
  <c r="R158" i="4" s="1"/>
  <c r="P161" i="4"/>
  <c r="BK161" i="4"/>
  <c r="J161" i="4"/>
  <c r="BF161" i="4"/>
  <c r="BI160" i="4"/>
  <c r="BH160" i="4"/>
  <c r="BG160" i="4"/>
  <c r="BE160" i="4"/>
  <c r="T160" i="4"/>
  <c r="T159" i="4" s="1"/>
  <c r="T158" i="4" s="1"/>
  <c r="R160" i="4"/>
  <c r="P160" i="4"/>
  <c r="P159" i="4"/>
  <c r="P158" i="4" s="1"/>
  <c r="BK160" i="4"/>
  <c r="J160" i="4"/>
  <c r="BF160" i="4" s="1"/>
  <c r="BI157" i="4"/>
  <c r="BH157" i="4"/>
  <c r="BG157" i="4"/>
  <c r="BE157" i="4"/>
  <c r="T157" i="4"/>
  <c r="T156" i="4" s="1"/>
  <c r="R157" i="4"/>
  <c r="R156" i="4" s="1"/>
  <c r="P157" i="4"/>
  <c r="P156" i="4"/>
  <c r="BK157" i="4"/>
  <c r="BK156" i="4" s="1"/>
  <c r="J156" i="4" s="1"/>
  <c r="J103" i="4" s="1"/>
  <c r="J157" i="4"/>
  <c r="BF157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R153" i="4" s="1"/>
  <c r="P154" i="4"/>
  <c r="BK154" i="4"/>
  <c r="BK153" i="4" s="1"/>
  <c r="J153" i="4" s="1"/>
  <c r="J102" i="4" s="1"/>
  <c r="J154" i="4"/>
  <c r="BF154" i="4" s="1"/>
  <c r="P150" i="4"/>
  <c r="BI152" i="4"/>
  <c r="BH152" i="4"/>
  <c r="BG152" i="4"/>
  <c r="BE152" i="4"/>
  <c r="T152" i="4"/>
  <c r="T150" i="4" s="1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R144" i="4" s="1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T137" i="4" s="1"/>
  <c r="R138" i="4"/>
  <c r="P138" i="4"/>
  <c r="P137" i="4" s="1"/>
  <c r="BK138" i="4"/>
  <c r="J138" i="4"/>
  <c r="BF138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/>
  <c r="BI131" i="4"/>
  <c r="BH131" i="4"/>
  <c r="BG131" i="4"/>
  <c r="BE131" i="4"/>
  <c r="T131" i="4"/>
  <c r="T130" i="4" s="1"/>
  <c r="R131" i="4"/>
  <c r="R130" i="4"/>
  <c r="P131" i="4"/>
  <c r="P130" i="4" s="1"/>
  <c r="BK131" i="4"/>
  <c r="BK130" i="4" s="1"/>
  <c r="J130" i="4" s="1"/>
  <c r="J98" i="4" s="1"/>
  <c r="J131" i="4"/>
  <c r="BF131" i="4" s="1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 s="1"/>
  <c r="F92" i="4"/>
  <c r="J17" i="4"/>
  <c r="J12" i="4"/>
  <c r="J122" i="4" s="1"/>
  <c r="J89" i="4"/>
  <c r="E7" i="4"/>
  <c r="J37" i="3"/>
  <c r="J36" i="3"/>
  <c r="AY96" i="1" s="1"/>
  <c r="J35" i="3"/>
  <c r="AX96" i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/>
  <c r="BI216" i="3"/>
  <c r="BH216" i="3"/>
  <c r="BG216" i="3"/>
  <c r="BE216" i="3"/>
  <c r="T216" i="3"/>
  <c r="R216" i="3"/>
  <c r="P216" i="3"/>
  <c r="BK216" i="3"/>
  <c r="J216" i="3"/>
  <c r="BF216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R212" i="3" s="1"/>
  <c r="P213" i="3"/>
  <c r="P212" i="3" s="1"/>
  <c r="BK213" i="3"/>
  <c r="J213" i="3"/>
  <c r="BF213" i="3" s="1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 s="1"/>
  <c r="BI206" i="3"/>
  <c r="BH206" i="3"/>
  <c r="BG206" i="3"/>
  <c r="BE206" i="3"/>
  <c r="T206" i="3"/>
  <c r="R206" i="3"/>
  <c r="P206" i="3"/>
  <c r="BK206" i="3"/>
  <c r="J206" i="3"/>
  <c r="BF206" i="3" s="1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 s="1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/>
  <c r="BI180" i="3"/>
  <c r="BH180" i="3"/>
  <c r="BG180" i="3"/>
  <c r="BE180" i="3"/>
  <c r="T180" i="3"/>
  <c r="R180" i="3"/>
  <c r="P180" i="3"/>
  <c r="BK180" i="3"/>
  <c r="J180" i="3"/>
  <c r="BF180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5" i="3"/>
  <c r="BH175" i="3"/>
  <c r="BG175" i="3"/>
  <c r="BE175" i="3"/>
  <c r="T175" i="3"/>
  <c r="R175" i="3"/>
  <c r="P175" i="3"/>
  <c r="BK175" i="3"/>
  <c r="J175" i="3"/>
  <c r="BF175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/>
  <c r="BI168" i="3"/>
  <c r="BH168" i="3"/>
  <c r="BG168" i="3"/>
  <c r="BE168" i="3"/>
  <c r="T168" i="3"/>
  <c r="R168" i="3"/>
  <c r="P168" i="3"/>
  <c r="BK168" i="3"/>
  <c r="J168" i="3"/>
  <c r="BF168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7" i="3"/>
  <c r="BH157" i="3"/>
  <c r="BG157" i="3"/>
  <c r="BE157" i="3"/>
  <c r="T157" i="3"/>
  <c r="T156" i="3"/>
  <c r="R157" i="3"/>
  <c r="R156" i="3" s="1"/>
  <c r="P157" i="3"/>
  <c r="P156" i="3" s="1"/>
  <c r="BK157" i="3"/>
  <c r="BK156" i="3" s="1"/>
  <c r="J156" i="3" s="1"/>
  <c r="J102" i="3" s="1"/>
  <c r="J157" i="3"/>
  <c r="BF157" i="3" s="1"/>
  <c r="BI155" i="3"/>
  <c r="BH155" i="3"/>
  <c r="BG155" i="3"/>
  <c r="BE155" i="3"/>
  <c r="T155" i="3"/>
  <c r="R155" i="3"/>
  <c r="P155" i="3"/>
  <c r="BK155" i="3"/>
  <c r="J155" i="3"/>
  <c r="BF155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 s="1"/>
  <c r="J127" i="3"/>
  <c r="J126" i="3"/>
  <c r="F126" i="3"/>
  <c r="F124" i="3"/>
  <c r="E122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20" i="3" s="1"/>
  <c r="J37" i="2"/>
  <c r="J36" i="2"/>
  <c r="AY95" i="1"/>
  <c r="J35" i="2"/>
  <c r="AX95" i="1" s="1"/>
  <c r="BI127" i="2"/>
  <c r="BH127" i="2"/>
  <c r="BG127" i="2"/>
  <c r="BE127" i="2"/>
  <c r="T127" i="2"/>
  <c r="R127" i="2"/>
  <c r="P127" i="2"/>
  <c r="BK127" i="2"/>
  <c r="J127" i="2"/>
  <c r="BF127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 s="1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E122" i="2"/>
  <c r="T122" i="2"/>
  <c r="R122" i="2"/>
  <c r="P122" i="2"/>
  <c r="BK122" i="2"/>
  <c r="J122" i="2"/>
  <c r="BF122" i="2" s="1"/>
  <c r="BI121" i="2"/>
  <c r="BH121" i="2"/>
  <c r="BG121" i="2"/>
  <c r="BE121" i="2"/>
  <c r="F33" i="2" s="1"/>
  <c r="AZ95" i="1" s="1"/>
  <c r="T121" i="2"/>
  <c r="T120" i="2" s="1"/>
  <c r="T119" i="2" s="1"/>
  <c r="T118" i="2" s="1"/>
  <c r="R121" i="2"/>
  <c r="R120" i="2" s="1"/>
  <c r="R119" i="2" s="1"/>
  <c r="R118" i="2" s="1"/>
  <c r="P121" i="2"/>
  <c r="P120" i="2" s="1"/>
  <c r="P119" i="2" s="1"/>
  <c r="P118" i="2" s="1"/>
  <c r="AU95" i="1" s="1"/>
  <c r="BK121" i="2"/>
  <c r="J121" i="2"/>
  <c r="BF121" i="2" s="1"/>
  <c r="J115" i="2"/>
  <c r="J114" i="2"/>
  <c r="F114" i="2"/>
  <c r="F112" i="2"/>
  <c r="E110" i="2"/>
  <c r="J92" i="2"/>
  <c r="J91" i="2"/>
  <c r="F91" i="2"/>
  <c r="F89" i="2"/>
  <c r="E87" i="2"/>
  <c r="J18" i="2"/>
  <c r="E18" i="2"/>
  <c r="F92" i="2" s="1"/>
  <c r="F115" i="2"/>
  <c r="J17" i="2"/>
  <c r="J12" i="2"/>
  <c r="J89" i="2" s="1"/>
  <c r="J112" i="2"/>
  <c r="E7" i="2"/>
  <c r="E108" i="2"/>
  <c r="E85" i="2"/>
  <c r="AS94" i="1"/>
  <c r="L90" i="1"/>
  <c r="AM90" i="1"/>
  <c r="AM89" i="1"/>
  <c r="L89" i="1"/>
  <c r="AM87" i="1"/>
  <c r="L87" i="1"/>
  <c r="L85" i="1"/>
  <c r="L84" i="1"/>
  <c r="BK125" i="15" l="1"/>
  <c r="F33" i="15"/>
  <c r="AZ108" i="1" s="1"/>
  <c r="F36" i="14"/>
  <c r="BC107" i="1" s="1"/>
  <c r="BK125" i="14"/>
  <c r="F33" i="14"/>
  <c r="AZ107" i="1" s="1"/>
  <c r="BK171" i="14"/>
  <c r="BK194" i="14"/>
  <c r="J194" i="14" s="1"/>
  <c r="J101" i="14" s="1"/>
  <c r="BK202" i="14"/>
  <c r="J202" i="14" s="1"/>
  <c r="J102" i="14" s="1"/>
  <c r="BK120" i="13"/>
  <c r="J33" i="13"/>
  <c r="AV106" i="1" s="1"/>
  <c r="AT106" i="1" s="1"/>
  <c r="F35" i="12"/>
  <c r="BB105" i="1" s="1"/>
  <c r="F37" i="12"/>
  <c r="BD105" i="1" s="1"/>
  <c r="F35" i="11"/>
  <c r="BB104" i="1" s="1"/>
  <c r="BK126" i="10"/>
  <c r="J126" i="10" s="1"/>
  <c r="J98" i="10" s="1"/>
  <c r="BK134" i="10"/>
  <c r="J134" i="10" s="1"/>
  <c r="J99" i="10" s="1"/>
  <c r="BK120" i="10"/>
  <c r="J120" i="10" s="1"/>
  <c r="J97" i="10" s="1"/>
  <c r="J33" i="10"/>
  <c r="AV103" i="1" s="1"/>
  <c r="F36" i="9"/>
  <c r="BC102" i="1" s="1"/>
  <c r="BK124" i="9"/>
  <c r="F33" i="9"/>
  <c r="AZ102" i="1" s="1"/>
  <c r="F33" i="8"/>
  <c r="AZ101" i="1" s="1"/>
  <c r="F35" i="8"/>
  <c r="BB101" i="1" s="1"/>
  <c r="F36" i="7"/>
  <c r="BC100" i="1" s="1"/>
  <c r="F36" i="6"/>
  <c r="BC99" i="1" s="1"/>
  <c r="F33" i="6"/>
  <c r="AZ99" i="1" s="1"/>
  <c r="F35" i="6"/>
  <c r="BB99" i="1" s="1"/>
  <c r="BK141" i="6"/>
  <c r="BK145" i="6"/>
  <c r="BK144" i="4"/>
  <c r="J144" i="4" s="1"/>
  <c r="J100" i="4" s="1"/>
  <c r="F35" i="4"/>
  <c r="BB97" i="1" s="1"/>
  <c r="F36" i="2"/>
  <c r="BC95" i="1" s="1"/>
  <c r="BK120" i="2"/>
  <c r="J120" i="2" s="1"/>
  <c r="J98" i="2" s="1"/>
  <c r="J33" i="2"/>
  <c r="AV95" i="1" s="1"/>
  <c r="R124" i="8"/>
  <c r="BK124" i="8"/>
  <c r="J124" i="8" s="1"/>
  <c r="J98" i="8" s="1"/>
  <c r="BK132" i="8"/>
  <c r="J132" i="8" s="1"/>
  <c r="J100" i="8" s="1"/>
  <c r="R132" i="8"/>
  <c r="J89" i="8"/>
  <c r="BK140" i="8"/>
  <c r="J140" i="8" s="1"/>
  <c r="J102" i="8" s="1"/>
  <c r="R140" i="8"/>
  <c r="P132" i="8"/>
  <c r="P131" i="7"/>
  <c r="F92" i="7"/>
  <c r="BK124" i="7"/>
  <c r="T131" i="7"/>
  <c r="J89" i="7"/>
  <c r="P128" i="7"/>
  <c r="BK139" i="7"/>
  <c r="J139" i="7" s="1"/>
  <c r="J102" i="7" s="1"/>
  <c r="R139" i="7"/>
  <c r="BK137" i="4"/>
  <c r="J137" i="4" s="1"/>
  <c r="J99" i="4" s="1"/>
  <c r="P164" i="4"/>
  <c r="P163" i="4" s="1"/>
  <c r="T175" i="4"/>
  <c r="T153" i="4"/>
  <c r="BK167" i="3"/>
  <c r="J167" i="3" s="1"/>
  <c r="J105" i="3" s="1"/>
  <c r="R167" i="3"/>
  <c r="R179" i="3"/>
  <c r="R159" i="3"/>
  <c r="R174" i="3"/>
  <c r="BK215" i="3"/>
  <c r="J215" i="3" s="1"/>
  <c r="J110" i="3" s="1"/>
  <c r="R215" i="3"/>
  <c r="R139" i="3"/>
  <c r="E85" i="3"/>
  <c r="J33" i="3"/>
  <c r="AV96" i="1" s="1"/>
  <c r="T132" i="3"/>
  <c r="P215" i="3"/>
  <c r="R158" i="3"/>
  <c r="P174" i="3"/>
  <c r="BK159" i="3"/>
  <c r="J159" i="3" s="1"/>
  <c r="J104" i="3" s="1"/>
  <c r="F127" i="3"/>
  <c r="P132" i="3"/>
  <c r="P131" i="3" s="1"/>
  <c r="P130" i="3" s="1"/>
  <c r="AU96" i="1" s="1"/>
  <c r="BK139" i="3"/>
  <c r="J139" i="3" s="1"/>
  <c r="J99" i="3" s="1"/>
  <c r="T139" i="3"/>
  <c r="P139" i="3"/>
  <c r="T174" i="3"/>
  <c r="T212" i="3"/>
  <c r="BK145" i="3"/>
  <c r="J145" i="3" s="1"/>
  <c r="J100" i="3" s="1"/>
  <c r="P145" i="3"/>
  <c r="J124" i="3"/>
  <c r="R132" i="3"/>
  <c r="R145" i="3"/>
  <c r="T167" i="3"/>
  <c r="BK179" i="3"/>
  <c r="J179" i="3" s="1"/>
  <c r="J108" i="3" s="1"/>
  <c r="BK132" i="3"/>
  <c r="J132" i="3" s="1"/>
  <c r="J98" i="3" s="1"/>
  <c r="J33" i="12"/>
  <c r="AV105" i="1" s="1"/>
  <c r="J34" i="12"/>
  <c r="AW105" i="1" s="1"/>
  <c r="AT105" i="1" s="1"/>
  <c r="J34" i="10"/>
  <c r="AW103" i="1" s="1"/>
  <c r="F36" i="8"/>
  <c r="BC101" i="1" s="1"/>
  <c r="F34" i="8"/>
  <c r="BA101" i="1" s="1"/>
  <c r="P123" i="8"/>
  <c r="P122" i="8" s="1"/>
  <c r="AU101" i="1" s="1"/>
  <c r="R129" i="8"/>
  <c r="J34" i="8"/>
  <c r="AW101" i="1" s="1"/>
  <c r="BK129" i="8"/>
  <c r="J129" i="8" s="1"/>
  <c r="J99" i="8" s="1"/>
  <c r="F37" i="8"/>
  <c r="BD101" i="1" s="1"/>
  <c r="F35" i="7"/>
  <c r="BB100" i="1" s="1"/>
  <c r="R128" i="7"/>
  <c r="F33" i="7"/>
  <c r="AZ100" i="1" s="1"/>
  <c r="BK128" i="7"/>
  <c r="J128" i="7" s="1"/>
  <c r="J99" i="7" s="1"/>
  <c r="J34" i="7"/>
  <c r="AW100" i="1" s="1"/>
  <c r="J34" i="6"/>
  <c r="AW99" i="1" s="1"/>
  <c r="F37" i="5"/>
  <c r="BD98" i="1" s="1"/>
  <c r="R123" i="5"/>
  <c r="T128" i="5"/>
  <c r="T131" i="5"/>
  <c r="P131" i="5"/>
  <c r="F36" i="5"/>
  <c r="BC98" i="1" s="1"/>
  <c r="R128" i="5"/>
  <c r="R122" i="5" s="1"/>
  <c r="R121" i="5" s="1"/>
  <c r="J33" i="5"/>
  <c r="AV98" i="1" s="1"/>
  <c r="F34" i="5"/>
  <c r="BA98" i="1" s="1"/>
  <c r="BK164" i="4"/>
  <c r="J164" i="4" s="1"/>
  <c r="J107" i="4" s="1"/>
  <c r="F33" i="4"/>
  <c r="AZ97" i="1" s="1"/>
  <c r="F36" i="4"/>
  <c r="BC97" i="1" s="1"/>
  <c r="F34" i="4"/>
  <c r="BA97" i="1" s="1"/>
  <c r="J34" i="4"/>
  <c r="AW97" i="1" s="1"/>
  <c r="F37" i="4"/>
  <c r="BD97" i="1" s="1"/>
  <c r="R150" i="4"/>
  <c r="BK212" i="3"/>
  <c r="R153" i="3"/>
  <c r="BK174" i="3"/>
  <c r="F33" i="3"/>
  <c r="AZ96" i="1" s="1"/>
  <c r="F36" i="3"/>
  <c r="BC96" i="1" s="1"/>
  <c r="BK153" i="3"/>
  <c r="J153" i="3" s="1"/>
  <c r="J101" i="3" s="1"/>
  <c r="T153" i="3"/>
  <c r="J34" i="2"/>
  <c r="AW95" i="1" s="1"/>
  <c r="AT95" i="1" s="1"/>
  <c r="F34" i="2"/>
  <c r="BA95" i="1" s="1"/>
  <c r="E118" i="4"/>
  <c r="E85" i="4"/>
  <c r="J141" i="6"/>
  <c r="J101" i="6" s="1"/>
  <c r="BK140" i="6"/>
  <c r="J140" i="6" s="1"/>
  <c r="J100" i="6" s="1"/>
  <c r="J145" i="6"/>
  <c r="J103" i="6" s="1"/>
  <c r="BK144" i="6"/>
  <c r="J144" i="6" s="1"/>
  <c r="J102" i="6" s="1"/>
  <c r="J124" i="9"/>
  <c r="J98" i="9" s="1"/>
  <c r="BK121" i="9"/>
  <c r="J121" i="9" s="1"/>
  <c r="P153" i="3"/>
  <c r="P167" i="3"/>
  <c r="R178" i="3"/>
  <c r="P123" i="7"/>
  <c r="P122" i="7" s="1"/>
  <c r="AU100" i="1" s="1"/>
  <c r="BK119" i="11"/>
  <c r="J120" i="11"/>
  <c r="J98" i="11" s="1"/>
  <c r="J34" i="3"/>
  <c r="AW96" i="1" s="1"/>
  <c r="AT96" i="1" s="1"/>
  <c r="F34" i="3"/>
  <c r="BA96" i="1" s="1"/>
  <c r="T145" i="3"/>
  <c r="P159" i="3"/>
  <c r="P158" i="3" s="1"/>
  <c r="T159" i="3"/>
  <c r="BK119" i="2"/>
  <c r="F35" i="2"/>
  <c r="BB95" i="1" s="1"/>
  <c r="F37" i="2"/>
  <c r="BD95" i="1" s="1"/>
  <c r="F35" i="3"/>
  <c r="BB96" i="1" s="1"/>
  <c r="F37" i="3"/>
  <c r="BD96" i="1" s="1"/>
  <c r="T179" i="3"/>
  <c r="T178" i="3" s="1"/>
  <c r="P179" i="3"/>
  <c r="P178" i="3" s="1"/>
  <c r="T215" i="3"/>
  <c r="BK163" i="4"/>
  <c r="J163" i="4" s="1"/>
  <c r="J106" i="4" s="1"/>
  <c r="P125" i="6"/>
  <c r="P124" i="6" s="1"/>
  <c r="AU99" i="1" s="1"/>
  <c r="J124" i="7"/>
  <c r="J98" i="7" s="1"/>
  <c r="J126" i="6"/>
  <c r="J98" i="6" s="1"/>
  <c r="BK123" i="8"/>
  <c r="J113" i="10"/>
  <c r="J89" i="10"/>
  <c r="J34" i="11"/>
  <c r="AW104" i="1" s="1"/>
  <c r="F34" i="11"/>
  <c r="BA104" i="1" s="1"/>
  <c r="T144" i="4"/>
  <c r="T129" i="4" s="1"/>
  <c r="T128" i="4" s="1"/>
  <c r="BK150" i="4"/>
  <c r="J150" i="4" s="1"/>
  <c r="J101" i="4" s="1"/>
  <c r="E114" i="6"/>
  <c r="E85" i="6"/>
  <c r="J33" i="6"/>
  <c r="AV99" i="1" s="1"/>
  <c r="AT99" i="1" s="1"/>
  <c r="J33" i="4"/>
  <c r="AV97" i="1" s="1"/>
  <c r="P144" i="4"/>
  <c r="BK159" i="4"/>
  <c r="R175" i="4"/>
  <c r="J34" i="5"/>
  <c r="AW98" i="1" s="1"/>
  <c r="F33" i="5"/>
  <c r="AZ98" i="1" s="1"/>
  <c r="P128" i="5"/>
  <c r="BK131" i="5"/>
  <c r="J131" i="5" s="1"/>
  <c r="J100" i="5" s="1"/>
  <c r="BK133" i="6"/>
  <c r="J133" i="6" s="1"/>
  <c r="J99" i="6" s="1"/>
  <c r="F37" i="7"/>
  <c r="BD100" i="1" s="1"/>
  <c r="J33" i="7"/>
  <c r="AV100" i="1" s="1"/>
  <c r="BK131" i="7"/>
  <c r="J131" i="7" s="1"/>
  <c r="J100" i="7" s="1"/>
  <c r="F34" i="9"/>
  <c r="BA102" i="1" s="1"/>
  <c r="BK137" i="9"/>
  <c r="J137" i="9" s="1"/>
  <c r="J100" i="9" s="1"/>
  <c r="J138" i="9"/>
  <c r="J101" i="9" s="1"/>
  <c r="BK119" i="10"/>
  <c r="J119" i="10" s="1"/>
  <c r="F36" i="10"/>
  <c r="BC103" i="1" s="1"/>
  <c r="P123" i="14"/>
  <c r="J120" i="13"/>
  <c r="J98" i="13" s="1"/>
  <c r="BK119" i="13"/>
  <c r="T158" i="15"/>
  <c r="R133" i="6"/>
  <c r="R125" i="6" s="1"/>
  <c r="R124" i="6" s="1"/>
  <c r="E112" i="7"/>
  <c r="E85" i="7"/>
  <c r="F34" i="7"/>
  <c r="BA100" i="1" s="1"/>
  <c r="R131" i="7"/>
  <c r="R123" i="7" s="1"/>
  <c r="R122" i="7" s="1"/>
  <c r="F118" i="9"/>
  <c r="F92" i="9"/>
  <c r="R137" i="4"/>
  <c r="R129" i="4" s="1"/>
  <c r="P153" i="4"/>
  <c r="R164" i="4"/>
  <c r="R163" i="4" s="1"/>
  <c r="BK175" i="4"/>
  <c r="J175" i="4" s="1"/>
  <c r="J108" i="4" s="1"/>
  <c r="F118" i="5"/>
  <c r="P123" i="5"/>
  <c r="P122" i="5" s="1"/>
  <c r="P121" i="5" s="1"/>
  <c r="AU98" i="1" s="1"/>
  <c r="T123" i="5"/>
  <c r="T122" i="5" s="1"/>
  <c r="T121" i="5" s="1"/>
  <c r="F35" i="5"/>
  <c r="BB98" i="1" s="1"/>
  <c r="F34" i="6"/>
  <c r="BA99" i="1" s="1"/>
  <c r="F37" i="6"/>
  <c r="BD99" i="1" s="1"/>
  <c r="R145" i="6"/>
  <c r="R144" i="6" s="1"/>
  <c r="T128" i="7"/>
  <c r="T123" i="7" s="1"/>
  <c r="T122" i="7" s="1"/>
  <c r="E85" i="8"/>
  <c r="E112" i="8"/>
  <c r="F92" i="8"/>
  <c r="T121" i="9"/>
  <c r="J34" i="9"/>
  <c r="AW102" i="1" s="1"/>
  <c r="AT102" i="1" s="1"/>
  <c r="F34" i="10"/>
  <c r="BA103" i="1" s="1"/>
  <c r="F115" i="11"/>
  <c r="F92" i="11"/>
  <c r="BK120" i="12"/>
  <c r="J125" i="14"/>
  <c r="J98" i="14" s="1"/>
  <c r="BK123" i="14"/>
  <c r="F36" i="12"/>
  <c r="BC105" i="1" s="1"/>
  <c r="F36" i="13"/>
  <c r="BC106" i="1" s="1"/>
  <c r="J34" i="14"/>
  <c r="AW107" i="1" s="1"/>
  <c r="R123" i="14"/>
  <c r="R122" i="14" s="1"/>
  <c r="F35" i="14"/>
  <c r="BB107" i="1" s="1"/>
  <c r="J125" i="15"/>
  <c r="J98" i="15" s="1"/>
  <c r="BK123" i="15"/>
  <c r="T125" i="15"/>
  <c r="T123" i="15" s="1"/>
  <c r="T122" i="15" s="1"/>
  <c r="F37" i="15"/>
  <c r="BD108" i="1" s="1"/>
  <c r="P125" i="15"/>
  <c r="P123" i="15" s="1"/>
  <c r="F116" i="10"/>
  <c r="F92" i="10"/>
  <c r="F33" i="10"/>
  <c r="AZ103" i="1" s="1"/>
  <c r="J33" i="11"/>
  <c r="AV104" i="1" s="1"/>
  <c r="AT104" i="1" s="1"/>
  <c r="F34" i="12"/>
  <c r="BA105" i="1" s="1"/>
  <c r="F33" i="12"/>
  <c r="AZ105" i="1" s="1"/>
  <c r="F34" i="13"/>
  <c r="BA106" i="1" s="1"/>
  <c r="F33" i="13"/>
  <c r="AZ106" i="1" s="1"/>
  <c r="J33" i="14"/>
  <c r="AV107" i="1" s="1"/>
  <c r="AT107" i="1" s="1"/>
  <c r="J33" i="8"/>
  <c r="AV101" i="1" s="1"/>
  <c r="J115" i="9"/>
  <c r="J89" i="9"/>
  <c r="F37" i="9"/>
  <c r="BD102" i="1" s="1"/>
  <c r="J112" i="11"/>
  <c r="J89" i="11"/>
  <c r="P166" i="14"/>
  <c r="P194" i="14"/>
  <c r="J34" i="15"/>
  <c r="AW108" i="1" s="1"/>
  <c r="AT108" i="1" s="1"/>
  <c r="J171" i="14"/>
  <c r="J100" i="14" s="1"/>
  <c r="BK166" i="14"/>
  <c r="J166" i="14" s="1"/>
  <c r="J99" i="14" s="1"/>
  <c r="T171" i="14"/>
  <c r="T166" i="14" s="1"/>
  <c r="T122" i="14" s="1"/>
  <c r="P171" i="14"/>
  <c r="E112" i="15"/>
  <c r="E85" i="15"/>
  <c r="T152" i="15"/>
  <c r="T164" i="15"/>
  <c r="T194" i="14"/>
  <c r="T202" i="14"/>
  <c r="F34" i="15"/>
  <c r="BA108" i="1" s="1"/>
  <c r="F35" i="15"/>
  <c r="BB108" i="1" s="1"/>
  <c r="P152" i="15"/>
  <c r="P164" i="15"/>
  <c r="P158" i="15" s="1"/>
  <c r="J89" i="15"/>
  <c r="F92" i="15"/>
  <c r="AT103" i="1" l="1"/>
  <c r="AT101" i="1"/>
  <c r="AT98" i="1"/>
  <c r="R123" i="8"/>
  <c r="R122" i="8" s="1"/>
  <c r="P129" i="4"/>
  <c r="P128" i="4" s="1"/>
  <c r="AU97" i="1" s="1"/>
  <c r="AT97" i="1"/>
  <c r="BK131" i="3"/>
  <c r="T158" i="3"/>
  <c r="R131" i="3"/>
  <c r="AT100" i="1"/>
  <c r="BK123" i="7"/>
  <c r="BK122" i="7" s="1"/>
  <c r="J122" i="7" s="1"/>
  <c r="BK122" i="5"/>
  <c r="J122" i="5" s="1"/>
  <c r="J97" i="5" s="1"/>
  <c r="J212" i="3"/>
  <c r="J109" i="3" s="1"/>
  <c r="BK178" i="3"/>
  <c r="J178" i="3" s="1"/>
  <c r="J107" i="3" s="1"/>
  <c r="BC94" i="1"/>
  <c r="AY94" i="1" s="1"/>
  <c r="AZ94" i="1"/>
  <c r="W29" i="1" s="1"/>
  <c r="J174" i="3"/>
  <c r="J106" i="3" s="1"/>
  <c r="BK158" i="3"/>
  <c r="J158" i="3" s="1"/>
  <c r="J103" i="3" s="1"/>
  <c r="T131" i="3"/>
  <c r="T130" i="3" s="1"/>
  <c r="AU94" i="1"/>
  <c r="BK122" i="15"/>
  <c r="J122" i="15" s="1"/>
  <c r="J123" i="15"/>
  <c r="J97" i="15" s="1"/>
  <c r="J96" i="10"/>
  <c r="J30" i="10"/>
  <c r="BK121" i="5"/>
  <c r="J121" i="5" s="1"/>
  <c r="J123" i="7"/>
  <c r="J97" i="7" s="1"/>
  <c r="BD94" i="1"/>
  <c r="W33" i="1" s="1"/>
  <c r="J96" i="9"/>
  <c r="J30" i="9"/>
  <c r="BA94" i="1"/>
  <c r="P122" i="15"/>
  <c r="AU108" i="1" s="1"/>
  <c r="BK122" i="8"/>
  <c r="J122" i="8" s="1"/>
  <c r="J123" i="8"/>
  <c r="J97" i="8" s="1"/>
  <c r="BB94" i="1"/>
  <c r="J119" i="11"/>
  <c r="J97" i="11" s="1"/>
  <c r="BK118" i="11"/>
  <c r="J118" i="11" s="1"/>
  <c r="BK118" i="13"/>
  <c r="J118" i="13" s="1"/>
  <c r="J119" i="13"/>
  <c r="J97" i="13" s="1"/>
  <c r="J120" i="12"/>
  <c r="J98" i="12" s="1"/>
  <c r="BK119" i="12"/>
  <c r="R128" i="4"/>
  <c r="P122" i="14"/>
  <c r="AU107" i="1" s="1"/>
  <c r="BK129" i="4"/>
  <c r="BK125" i="6"/>
  <c r="R130" i="3"/>
  <c r="J119" i="2"/>
  <c r="J97" i="2" s="1"/>
  <c r="BK118" i="2"/>
  <c r="J118" i="2" s="1"/>
  <c r="J123" i="14"/>
  <c r="J97" i="14" s="1"/>
  <c r="BK122" i="14"/>
  <c r="J122" i="14" s="1"/>
  <c r="BK158" i="4"/>
  <c r="J158" i="4" s="1"/>
  <c r="J104" i="4" s="1"/>
  <c r="J159" i="4"/>
  <c r="J105" i="4" s="1"/>
  <c r="J131" i="3"/>
  <c r="J97" i="3" s="1"/>
  <c r="BK130" i="3" l="1"/>
  <c r="J130" i="3" s="1"/>
  <c r="J30" i="3" s="1"/>
  <c r="AV94" i="1"/>
  <c r="AK29" i="1" s="1"/>
  <c r="W32" i="1"/>
  <c r="AW94" i="1"/>
  <c r="AK30" i="1" s="1"/>
  <c r="W30" i="1"/>
  <c r="J96" i="13"/>
  <c r="J30" i="13"/>
  <c r="J39" i="9"/>
  <c r="AG102" i="1"/>
  <c r="AN102" i="1" s="1"/>
  <c r="J96" i="7"/>
  <c r="J30" i="7"/>
  <c r="J125" i="6"/>
  <c r="J97" i="6" s="1"/>
  <c r="BK124" i="6"/>
  <c r="J124" i="6" s="1"/>
  <c r="BK118" i="12"/>
  <c r="J118" i="12" s="1"/>
  <c r="J119" i="12"/>
  <c r="J97" i="12" s="1"/>
  <c r="J96" i="11"/>
  <c r="J30" i="11"/>
  <c r="J96" i="8"/>
  <c r="J30" i="8"/>
  <c r="J30" i="5"/>
  <c r="J96" i="5"/>
  <c r="W31" i="1"/>
  <c r="AX94" i="1"/>
  <c r="J39" i="10"/>
  <c r="AG103" i="1"/>
  <c r="AN103" i="1" s="1"/>
  <c r="J30" i="14"/>
  <c r="J96" i="14"/>
  <c r="J30" i="2"/>
  <c r="J96" i="2"/>
  <c r="BK128" i="4"/>
  <c r="J128" i="4" s="1"/>
  <c r="J129" i="4"/>
  <c r="J97" i="4" s="1"/>
  <c r="J96" i="15"/>
  <c r="J30" i="15"/>
  <c r="J96" i="3" l="1"/>
  <c r="AT94" i="1"/>
  <c r="J96" i="4"/>
  <c r="J30" i="4"/>
  <c r="AG107" i="1"/>
  <c r="AN107" i="1" s="1"/>
  <c r="J39" i="14"/>
  <c r="J39" i="5"/>
  <c r="AG98" i="1"/>
  <c r="AN98" i="1" s="1"/>
  <c r="J39" i="3"/>
  <c r="AG96" i="1"/>
  <c r="AN96" i="1" s="1"/>
  <c r="J39" i="11"/>
  <c r="AG104" i="1"/>
  <c r="AN104" i="1" s="1"/>
  <c r="AG108" i="1"/>
  <c r="AN108" i="1" s="1"/>
  <c r="J39" i="15"/>
  <c r="J39" i="8"/>
  <c r="AG101" i="1"/>
  <c r="AN101" i="1" s="1"/>
  <c r="AG100" i="1"/>
  <c r="AN100" i="1" s="1"/>
  <c r="J39" i="7"/>
  <c r="AG106" i="1"/>
  <c r="AN106" i="1" s="1"/>
  <c r="J39" i="13"/>
  <c r="J96" i="6"/>
  <c r="J30" i="6"/>
  <c r="J39" i="2"/>
  <c r="AG95" i="1"/>
  <c r="J96" i="12"/>
  <c r="J30" i="12"/>
  <c r="AG105" i="1" l="1"/>
  <c r="AN105" i="1" s="1"/>
  <c r="J39" i="12"/>
  <c r="J39" i="4"/>
  <c r="AG97" i="1"/>
  <c r="AN97" i="1" s="1"/>
  <c r="AG99" i="1"/>
  <c r="AN99" i="1" s="1"/>
  <c r="J39" i="6"/>
  <c r="AN95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<sst xmlns="http://schemas.openxmlformats.org/spreadsheetml/2006/main" count="8698" uniqueCount="1234">
  <si>
    <t>Export Komplet</t>
  </si>
  <si>
    <t/>
  </si>
  <si>
    <t>2.0</t>
  </si>
  <si>
    <t>False</t>
  </si>
  <si>
    <t>{187da36b-34a2-483b-b7d9-7d0bf9411ae5}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</si>
  <si>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</si>
  <si>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</si>
  <si>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</si>
  <si>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</si>
  <si>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</si>
  <si>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</si>
  <si>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</si>
  <si>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2020MB109</t>
  </si>
  <si>
    <t>Stavba:</t>
  </si>
  <si>
    <t>VÝSTAVBA KOMPOSTÁRNE V MESTE ZLATÉ MORAVCE</t>
  </si>
  <si>
    <t>JKSO:</t>
  </si>
  <si>
    <t>KS:</t>
  </si>
  <si>
    <t>Miesto:</t>
  </si>
  <si>
    <t>Zlaté Moravce, p.č. 14160/1, 14160/5</t>
  </si>
  <si>
    <t>Dátum:</t>
  </si>
  <si>
    <t>10. 12. 2019</t>
  </si>
  <si>
    <t>Objednávateľ:</t>
  </si>
  <si>
    <t>IČO:</t>
  </si>
  <si>
    <t>Mesto Zlaté Moravce</t>
  </si>
  <si>
    <t>IČ DPH:</t>
  </si>
  <si>
    <t>Zhotoviteľ:</t>
  </si>
  <si>
    <t xml:space="preserve"> </t>
  </si>
  <si>
    <t>Projektant:</t>
  </si>
  <si>
    <t>HESCON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</si>
  <si>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</si>
  <si>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</si>
  <si>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</si>
  <si>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</si>
  <si>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</si>
  <si>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</si>
  <si>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</si>
  <si>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</si>
  <si>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</si>
  <si>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</si>
  <si>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</si>
  <si>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</si>
  <si>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</si>
  <si>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</si>
  <si>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</si>
  <si>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</si>
  <si>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</si>
  <si>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</si>
  <si>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</si>
  <si>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</si>
  <si>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</si>
  <si>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</si>
  <si>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</si>
  <si>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</si>
  <si>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</si>
  <si>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</si>
  <si>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</si>
  <si>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</si>
  <si>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</si>
  <si>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</si>
  <si>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</si>
  <si>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</si>
  <si>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</si>
  <si>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</si>
  <si>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</si>
  <si>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</si>
  <si>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</si>
  <si>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</si>
  <si>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</si>
  <si>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</si>
  <si>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</si>
  <si>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</si>
  <si>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</si>
  <si>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</si>
  <si>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</si>
  <si>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</si>
  <si>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</si>
  <si>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</si>
  <si>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</si>
  <si>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</si>
  <si>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HTÚ</t>
  </si>
  <si>
    <t>STA</t>
  </si>
  <si>
    <t>1</t>
  </si>
  <si>
    <t>{f9f01de0-4d0f-478c-8cba-b02798cbc0f4}</t>
  </si>
  <si>
    <t>SO 102</t>
  </si>
  <si>
    <t>HALA PRE DRVIĆ</t>
  </si>
  <si>
    <t>{1f2b5cd1-5f04-4300-bd4d-caae0e79e64f}</t>
  </si>
  <si>
    <t>SO 103</t>
  </si>
  <si>
    <t>KOMPOSTOVACIA PLOCHA</t>
  </si>
  <si>
    <t>{9fe6c8fb-4f1d-48cd-8241-092ab422fa5a}</t>
  </si>
  <si>
    <t>SO 105</t>
  </si>
  <si>
    <t>OPORNÝ MÚR</t>
  </si>
  <si>
    <t>{9b3ddd59-0dcc-42a3-8655-a01a608770e7}</t>
  </si>
  <si>
    <t>SO 107</t>
  </si>
  <si>
    <t>CESTNÁ VÁHA</t>
  </si>
  <si>
    <t>{a08b7b92-3b8c-414a-82d7-53dac28b0da7}</t>
  </si>
  <si>
    <t>SO 201</t>
  </si>
  <si>
    <t>SPEVNENÉ PLOCHY</t>
  </si>
  <si>
    <t>{3f7f0f45-5e23-45da-822c-a1d4329022dc}</t>
  </si>
  <si>
    <t>SO 202</t>
  </si>
  <si>
    <t>VNÚTROAREÁLOVÁ PRÍSTUPOVÁ KOMUNIKÁCIA</t>
  </si>
  <si>
    <t>{ff2755eb-0e01-47e1-b522-fb1191ae02ed}</t>
  </si>
  <si>
    <t>SO 301</t>
  </si>
  <si>
    <t>AREÁLOVÝ ROZVOD VODY</t>
  </si>
  <si>
    <t>{9f465432-c5bc-4887-bf84-2203312596aa}</t>
  </si>
  <si>
    <t>S0 401 / SO 402</t>
  </si>
  <si>
    <t>AREÁLOVÝ ROZVOD DAŽĎOVEJ KANALIZÁCIE + ORL / KANALIZÁCIA TECHNOlÓGIE</t>
  </si>
  <si>
    <t>{d79e3672-ee6e-4893-9a1a-8ee8a6b4d6b3}</t>
  </si>
  <si>
    <t>SO 601</t>
  </si>
  <si>
    <t>NN AREÁLOVÝ ROZVOD</t>
  </si>
  <si>
    <t>{1d8d4ea9-c8cc-4bc9-89f1-1720e81c541a}</t>
  </si>
  <si>
    <t>SO 602</t>
  </si>
  <si>
    <t>AREÁLOVÉ VONKAJŠIE OSVETLENIE</t>
  </si>
  <si>
    <t>{2a438cb6-409f-44ad-8fd7-401e0c44f8d4}</t>
  </si>
  <si>
    <t>SO 603</t>
  </si>
  <si>
    <t>ÚPRAVA VNÚTROAREÁLOVÉHO PRÍPOJNÉHO BODU</t>
  </si>
  <si>
    <t>{629fa473-e9e9-49b4-9778-6f5e4204dfac}</t>
  </si>
  <si>
    <t>PS 01</t>
  </si>
  <si>
    <t>PREVÁDZKOVÉ ROZVODY SILNOPRÚDU</t>
  </si>
  <si>
    <t>{7e66e250-6199-4f69-9946-10cecd752882}</t>
  </si>
  <si>
    <t>PS 02</t>
  </si>
  <si>
    <t>MERANIE A REGULÁCIA</t>
  </si>
  <si>
    <t>{cbe0a6ab-4642-4ec8-8b62-86f4e488b42b}</t>
  </si>
  <si>
    <t>KRYCÍ LIST ROZPOČTU</t>
  </si>
  <si>
    <t>Objekt:</t>
  </si>
  <si>
    <t>SO 101 - HTÚ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</si>
  <si>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</si>
  <si>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</si>
  <si>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</si>
  <si>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</si>
  <si>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</si>
  <si>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</si>
  <si>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</si>
  <si>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</si>
  <si>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</si>
  <si>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</si>
  <si>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</si>
  <si>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</si>
  <si>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</si>
  <si>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</si>
  <si>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</si>
  <si>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</si>
  <si>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</si>
  <si>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</si>
  <si>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</si>
  <si>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</si>
  <si>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</si>
  <si>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</si>
  <si>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</si>
  <si>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</si>
  <si>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</si>
  <si>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122202203</t>
  </si>
  <si>
    <t>Odkopávka a prekopávka nezapažená pre cesty, v hornine 3 od 1000 do 10000m3</t>
  </si>
  <si>
    <t>m3</t>
  </si>
  <si>
    <t>4</t>
  </si>
  <si>
    <t>2</t>
  </si>
  <si>
    <t>-1850454914</t>
  </si>
  <si>
    <t>122202209</t>
  </si>
  <si>
    <t>Odkopávky a prekopávky nezapažené pre cesty. Príplatok za lepivosť horniny 3</t>
  </si>
  <si>
    <t>-1186905002</t>
  </si>
  <si>
    <t>5</t>
  </si>
  <si>
    <t>162201102</t>
  </si>
  <si>
    <t>Vodorovné premiestnenie výkopku z horniny 1-4 nad 20-50m</t>
  </si>
  <si>
    <t>-341064367</t>
  </si>
  <si>
    <t>6</t>
  </si>
  <si>
    <t>1731396983</t>
  </si>
  <si>
    <t>7</t>
  </si>
  <si>
    <t>171201203</t>
  </si>
  <si>
    <t>Uloženie sypaniny na skládky nad 1000 do 10000 m3</t>
  </si>
  <si>
    <t>-1591458266</t>
  </si>
  <si>
    <t>9</t>
  </si>
  <si>
    <t>174101002</t>
  </si>
  <si>
    <t>Zásyp sypaninou so zhutnením jám, šachiet, rýh, zárezov alebo okolo objektov nad 100 do 1000 m3</t>
  </si>
  <si>
    <t>1172430662</t>
  </si>
  <si>
    <t>8</t>
  </si>
  <si>
    <t>181101102</t>
  </si>
  <si>
    <t>Úprava pláne v zárezoch v hornine 1-4 so zhutnením ( Edef2 &gt; 45 MPa</t>
  </si>
  <si>
    <t>m2</t>
  </si>
  <si>
    <t>-1273875138</t>
  </si>
  <si>
    <t>SO 102 - HALA PRE DRVIĆ</t>
  </si>
  <si>
    <t xml:space="preserve">HSV - Práce a dodávky HSV   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</si>
  <si>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</si>
  <si>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</si>
  <si>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</si>
  <si>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</si>
  <si>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</si>
  <si>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</si>
  <si>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</si>
  <si>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</si>
  <si>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</si>
  <si>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</si>
  <si>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</si>
  <si>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</si>
  <si>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 xml:space="preserve">Práce a dodávky HSV   </t>
  </si>
  <si>
    <t>3</t>
  </si>
  <si>
    <t>132201201</t>
  </si>
  <si>
    <t>Výkop ryhy šírky 600-2000mm horn.3 do 100m3</t>
  </si>
  <si>
    <t>-537202809</t>
  </si>
  <si>
    <t>132201209</t>
  </si>
  <si>
    <t>Príplatok k cenám za lepivosť pri hĺbení rýh š. nad 600 do 2 000 mm zapaž. i nezapažených, s urovnaním dna v hornine 3</t>
  </si>
  <si>
    <t>880934002</t>
  </si>
  <si>
    <t>-417098006</t>
  </si>
  <si>
    <t>162501102</t>
  </si>
  <si>
    <t>Vodorovné premiestnenie výkopku po spevnenej ceste z horniny tr.1-4, do 100 m3 na vzdialenosť do 3000 m</t>
  </si>
  <si>
    <t>-397075885</t>
  </si>
  <si>
    <t>162501105</t>
  </si>
  <si>
    <t>Vodorovné premiestnenie výkopku po spevnenej ceste z horniny tr.1-4, do 100 m3, príplatok k cene za každých ďalšich a začatých 1000 m</t>
  </si>
  <si>
    <t>59545933</t>
  </si>
  <si>
    <t>171201201</t>
  </si>
  <si>
    <t>Uloženie sypaniny na skládky do 100 m3</t>
  </si>
  <si>
    <t>877084536</t>
  </si>
  <si>
    <t>171209002</t>
  </si>
  <si>
    <t>Poplatok za skladovanie - zemina a kamenivo (17 05) ostatné</t>
  </si>
  <si>
    <t>t</t>
  </si>
  <si>
    <t>Zakladanie</t>
  </si>
  <si>
    <t>11</t>
  </si>
  <si>
    <t>274321312</t>
  </si>
  <si>
    <t>Betón základových pásov, železový (bez výstuže), tr. C 20/25</t>
  </si>
  <si>
    <t>89454992</t>
  </si>
  <si>
    <t>12</t>
  </si>
  <si>
    <t>274361821</t>
  </si>
  <si>
    <t>Výstuž základových pásov z ocele 10505</t>
  </si>
  <si>
    <t>-691451667</t>
  </si>
  <si>
    <t>13</t>
  </si>
  <si>
    <t>289971212</t>
  </si>
  <si>
    <t>Zhotovenie vrstvy z geotextílie na upravenom povrchu sklon do 1 : 5 , šírky nad 3 do 6 m</t>
  </si>
  <si>
    <t>1929785862</t>
  </si>
  <si>
    <t>14</t>
  </si>
  <si>
    <t>M</t>
  </si>
  <si>
    <t>693110003700</t>
  </si>
  <si>
    <t xml:space="preserve">Geotextília polypropylénová CHSTEX BS10 - 120 g/m2 </t>
  </si>
  <si>
    <t>845663363</t>
  </si>
  <si>
    <t>15</t>
  </si>
  <si>
    <t>-317869784</t>
  </si>
  <si>
    <t>Zvislé a kompletné konštrukcie</t>
  </si>
  <si>
    <t>16</t>
  </si>
  <si>
    <t>341321610</t>
  </si>
  <si>
    <t>Betón stien a priečok, železový (bez výstuže) tr. C 30/37</t>
  </si>
  <si>
    <t>1692910723</t>
  </si>
  <si>
    <t>17</t>
  </si>
  <si>
    <t>341351105</t>
  </si>
  <si>
    <t>Debnenie stien a priečok  obojstranné zhotovenie-dielce</t>
  </si>
  <si>
    <t>1801734110</t>
  </si>
  <si>
    <t>18</t>
  </si>
  <si>
    <t>341351106</t>
  </si>
  <si>
    <t>Debnenie stien a priečok  obojstranné odstránenie-dielce</t>
  </si>
  <si>
    <t>90015725</t>
  </si>
  <si>
    <t>19</t>
  </si>
  <si>
    <t>341361821</t>
  </si>
  <si>
    <t>Výstuž stien a priečok 10505</t>
  </si>
  <si>
    <t>1027568100</t>
  </si>
  <si>
    <t>342122011</t>
  </si>
  <si>
    <t>Montáž dielcov flexibilných systémových pre obvodovej steny zo železobetónu hmotnosti do 1,5 t</t>
  </si>
  <si>
    <t>stena</t>
  </si>
  <si>
    <t>-1451551309</t>
  </si>
  <si>
    <t>21</t>
  </si>
  <si>
    <t>593310000100</t>
  </si>
  <si>
    <t>Dodávka stenových flexibilných blokov z betónu</t>
  </si>
  <si>
    <t>625072929</t>
  </si>
  <si>
    <t>P</t>
  </si>
  <si>
    <t>Poznámka k položke:_x000D_
Uvedená cena neobsahuje prípadné úpravy panelov (pozdĺžne rezy, šikmá rezy, výrezy a pod.), oceľové výmeny a upchávky dutín, je len orientačná.</t>
  </si>
  <si>
    <t>Komunikácie</t>
  </si>
  <si>
    <t>22</t>
  </si>
  <si>
    <t>564782111</t>
  </si>
  <si>
    <t>Podklad alebo kryt z kameniva hrubého drveného veľ. 0-63 mm po zhut.hr. 300 mm</t>
  </si>
  <si>
    <t>94167752</t>
  </si>
  <si>
    <t>23</t>
  </si>
  <si>
    <t>24</t>
  </si>
  <si>
    <t>-346240286</t>
  </si>
  <si>
    <t>25</t>
  </si>
  <si>
    <t>26</t>
  </si>
  <si>
    <t>27</t>
  </si>
  <si>
    <t>99</t>
  </si>
  <si>
    <t>Presun hmôt HSV</t>
  </si>
  <si>
    <t>28</t>
  </si>
  <si>
    <t>998012021</t>
  </si>
  <si>
    <t>Presun hmôt pre budovy (801, 803, 812), zvislá konštr. monolit. betónová výšky do 6 m</t>
  </si>
  <si>
    <t>-1385314542</t>
  </si>
  <si>
    <t>PSV</t>
  </si>
  <si>
    <t>Práce a dodávky PSV</t>
  </si>
  <si>
    <t>764</t>
  </si>
  <si>
    <t>Konštrukcie klampiarske</t>
  </si>
  <si>
    <t>29</t>
  </si>
  <si>
    <t>764172083</t>
  </si>
  <si>
    <t>Krytina trapézová - hrebeň pre strechy rovné - sklon do 30°</t>
  </si>
  <si>
    <t>m</t>
  </si>
  <si>
    <t>-608137023</t>
  </si>
  <si>
    <t>30</t>
  </si>
  <si>
    <t>764172491</t>
  </si>
  <si>
    <t>Montáž krytiny z trapézového plechu, sklon do 30°</t>
  </si>
  <si>
    <t>-1965554938</t>
  </si>
  <si>
    <t>31</t>
  </si>
  <si>
    <t>553450012200</t>
  </si>
  <si>
    <t>Profil trapézový strešný vlnitý T35-40(X)-1035 štandard - Polyester poplastovaný, hr. 1,0 mm</t>
  </si>
  <si>
    <t>32</t>
  </si>
  <si>
    <t>-71380894</t>
  </si>
  <si>
    <t>764352427</t>
  </si>
  <si>
    <t>Žľaby z pozinkovaného farbeného PZf plechu, pododkvapové polkruhové r.š. 330 mm</t>
  </si>
  <si>
    <t>1176063120</t>
  </si>
  <si>
    <t>33</t>
  </si>
  <si>
    <t>764359412</t>
  </si>
  <si>
    <t>Kotlík kónický z pozinkovaného farbeného PZf plechu, pre rúry s priemerom od 100 do 125 mm</t>
  </si>
  <si>
    <t>ks</t>
  </si>
  <si>
    <t>-316864493</t>
  </si>
  <si>
    <t>34</t>
  </si>
  <si>
    <t>764454454</t>
  </si>
  <si>
    <t>Zvodové rúry z pozinkovaného farbeného PZf plechu, kruhové priemer 120 mm</t>
  </si>
  <si>
    <t>-625540910</t>
  </si>
  <si>
    <t>35</t>
  </si>
  <si>
    <t>998764101</t>
  </si>
  <si>
    <t>Presun hmôt pre konštrukcie klampiarske v objektoch výšky do 6 m</t>
  </si>
  <si>
    <t>-637136310</t>
  </si>
  <si>
    <t>767</t>
  </si>
  <si>
    <t>Konštrukcie doplnkové kovové</t>
  </si>
  <si>
    <t>38</t>
  </si>
  <si>
    <t>767421111</t>
  </si>
  <si>
    <t>Montáž opláštenia priepustnou membránou na oceľovú konštrukciu, výšky do 15 m</t>
  </si>
  <si>
    <t>985101289</t>
  </si>
  <si>
    <t>39</t>
  </si>
  <si>
    <t>283230011700</t>
  </si>
  <si>
    <t>Priepustná mebránová plachta</t>
  </si>
  <si>
    <t>-899222221</t>
  </si>
  <si>
    <t>117</t>
  </si>
  <si>
    <t>767995102</t>
  </si>
  <si>
    <t>Montáž ostatných atypických kovových stavebných doplnkových konštrukcií nad 5 do 10 kg</t>
  </si>
  <si>
    <t>kg</t>
  </si>
  <si>
    <t>1947416593</t>
  </si>
  <si>
    <t>118</t>
  </si>
  <si>
    <t>5815200001H1</t>
  </si>
  <si>
    <t>Hasiaci prístroj práškový - 6kg</t>
  </si>
  <si>
    <t>-768562957</t>
  </si>
  <si>
    <t>119</t>
  </si>
  <si>
    <t>5815200001H2</t>
  </si>
  <si>
    <t>Hasiaci prístroj CO2 - 5kg</t>
  </si>
  <si>
    <t>1617293681</t>
  </si>
  <si>
    <t>42</t>
  </si>
  <si>
    <t>998767101</t>
  </si>
  <si>
    <t>Presun hmôt pre kovové stavebné doplnkové konštrukcie v objektoch výšky do 6 m</t>
  </si>
  <si>
    <t>241137144</t>
  </si>
  <si>
    <t>783</t>
  </si>
  <si>
    <t>Nátery</t>
  </si>
  <si>
    <t>43</t>
  </si>
  <si>
    <t>783124520</t>
  </si>
  <si>
    <t>Nátery oceľ.konštr. syntetické dvojnásobné - 105μm</t>
  </si>
  <si>
    <t>-100613304</t>
  </si>
  <si>
    <t>44</t>
  </si>
  <si>
    <t>783124720</t>
  </si>
  <si>
    <t>Nátery oceľ.konštr. syntetické základné - 35μm</t>
  </si>
  <si>
    <t>160265731</t>
  </si>
  <si>
    <t>45</t>
  </si>
  <si>
    <t>-1343590790</t>
  </si>
  <si>
    <t>Práce a dodávky M</t>
  </si>
  <si>
    <t>21-M</t>
  </si>
  <si>
    <t>Elektromontáže</t>
  </si>
  <si>
    <t>113</t>
  </si>
  <si>
    <t>Pol13</t>
  </si>
  <si>
    <t>Zriadenie staveniska podľa požiadaviek dodávaťeľa,v zmysle platného stavebného zákona SR 396/2006 vrátane všetkých zabezpečení a opatrení BOZP</t>
  </si>
  <si>
    <t>kpl</t>
  </si>
  <si>
    <t>-1093815405</t>
  </si>
  <si>
    <t>85</t>
  </si>
  <si>
    <t>Pol258</t>
  </si>
  <si>
    <t>Rozvádzač RMS1, kovový, prevedenie do exteriéru, prívody/vývody zospodu, inštalácia na povrch, 24 modulov, hl. istič 25A, 2x svetelný vývod, 2x zásuvkový vývod, 1x vývod pre technológiu , 1 stykačový vývod pre VO</t>
  </si>
  <si>
    <t>528738984</t>
  </si>
  <si>
    <t>86</t>
  </si>
  <si>
    <t>Pol259</t>
  </si>
  <si>
    <t>Rozvádzač RM-Drvič (Dodávka technológie drviča)</t>
  </si>
  <si>
    <t>1438243205</t>
  </si>
  <si>
    <t>87</t>
  </si>
  <si>
    <t>Pol260</t>
  </si>
  <si>
    <t>Káblový žľab pozink 125/50 do exteriéru vrátane podpier, kotviaceho a spojovacieho materiálu</t>
  </si>
  <si>
    <t>1645763129</t>
  </si>
  <si>
    <t>88</t>
  </si>
  <si>
    <t>Pol261</t>
  </si>
  <si>
    <t>Káblový žľab pozink 50/50 do exteriéru vrátane podpier, kotviaceho a spojovacieho materiálu</t>
  </si>
  <si>
    <t>-1034451755</t>
  </si>
  <si>
    <t>89</t>
  </si>
  <si>
    <t>Pol262</t>
  </si>
  <si>
    <t>Kábel CYKY-J 4x6</t>
  </si>
  <si>
    <t>1170686249</t>
  </si>
  <si>
    <t>90</t>
  </si>
  <si>
    <t>Pol263</t>
  </si>
  <si>
    <t>Kábel AYKY-J 4x16</t>
  </si>
  <si>
    <t>2033623190</t>
  </si>
  <si>
    <t>91</t>
  </si>
  <si>
    <t>Pol264</t>
  </si>
  <si>
    <t>Svietidlo exteriérové prachotesné LED 230V/53W</t>
  </si>
  <si>
    <t>906849691</t>
  </si>
  <si>
    <t>92</t>
  </si>
  <si>
    <t>Pol265</t>
  </si>
  <si>
    <t>Vypínač jednopólový, radenie č.1, 10A/230V, IP44</t>
  </si>
  <si>
    <t>-290095609</t>
  </si>
  <si>
    <t>93</t>
  </si>
  <si>
    <t>Pol266</t>
  </si>
  <si>
    <t>Kábel CY 6 = H07V-U zeleno/žltý</t>
  </si>
  <si>
    <t>-929853328</t>
  </si>
  <si>
    <t>94</t>
  </si>
  <si>
    <t>Pol267</t>
  </si>
  <si>
    <t>Kábel CYKY-J 3x4</t>
  </si>
  <si>
    <t>-593903163</t>
  </si>
  <si>
    <t>95</t>
  </si>
  <si>
    <t>Pol268</t>
  </si>
  <si>
    <t>Kábel CYKY-J 5x4</t>
  </si>
  <si>
    <t>566674469</t>
  </si>
  <si>
    <t>96</t>
  </si>
  <si>
    <t>Pol269</t>
  </si>
  <si>
    <t>Zásuvková skriňa s ističmi 2x230V/16A+2x400V/16A</t>
  </si>
  <si>
    <t>1036443437</t>
  </si>
  <si>
    <t>97</t>
  </si>
  <si>
    <t>Pol270</t>
  </si>
  <si>
    <t>Drobný elektroinštalačný materiál (elektroinst. krabice, rúrky, kolená, príchytky, spojky, svorkovnice, atd.)</t>
  </si>
  <si>
    <t>set</t>
  </si>
  <si>
    <t>-1532993422</t>
  </si>
  <si>
    <t>98</t>
  </si>
  <si>
    <t>Pol31</t>
  </si>
  <si>
    <t>Oceľová nosná konštrukcia všeobecne</t>
  </si>
  <si>
    <t>-1157139621</t>
  </si>
  <si>
    <t>Pol32</t>
  </si>
  <si>
    <t>Ukončenie káblov</t>
  </si>
  <si>
    <t>1867038230</t>
  </si>
  <si>
    <t>103</t>
  </si>
  <si>
    <t>Pol33</t>
  </si>
  <si>
    <t>Pásovina FeZn 30x4</t>
  </si>
  <si>
    <t>-782417803</t>
  </si>
  <si>
    <t>106</t>
  </si>
  <si>
    <t>Pol6</t>
  </si>
  <si>
    <t>HUS</t>
  </si>
  <si>
    <t>-1242698292</t>
  </si>
  <si>
    <t>108</t>
  </si>
  <si>
    <t>Pol62</t>
  </si>
  <si>
    <t>Zaškolenie obsluhy</t>
  </si>
  <si>
    <t>-1588574645</t>
  </si>
  <si>
    <t>105</t>
  </si>
  <si>
    <t>Pol71</t>
  </si>
  <si>
    <t>Tyčový uzemňovač vertikálny do trojuholníka - 3x tyč 2m, svorky, pásovina, 30x4, guľatina 10</t>
  </si>
  <si>
    <t>-303516302</t>
  </si>
  <si>
    <t>100</t>
  </si>
  <si>
    <t>Pol84</t>
  </si>
  <si>
    <t>Guľatina 8</t>
  </si>
  <si>
    <t>946024071</t>
  </si>
  <si>
    <t>101</t>
  </si>
  <si>
    <t>Pol85</t>
  </si>
  <si>
    <t>Svorky k bleskozvodu, podpery pre vedenie, 4x ochranný uhoľník pre zvod</t>
  </si>
  <si>
    <t>38900457</t>
  </si>
  <si>
    <t>102</t>
  </si>
  <si>
    <t>Pol86</t>
  </si>
  <si>
    <t>Zachytávač - zberacia tyč 1m, vrátanie podstavca a svoriek</t>
  </si>
  <si>
    <t>-1433907902</t>
  </si>
  <si>
    <t>104</t>
  </si>
  <si>
    <t>Pol87</t>
  </si>
  <si>
    <t>Svorky k uzemneniu, vrátane 4x skúšobná svorka v krabici KO125</t>
  </si>
  <si>
    <t>-1312673558</t>
  </si>
  <si>
    <t>107</t>
  </si>
  <si>
    <t>Pol88</t>
  </si>
  <si>
    <t>Komplexné skúšky</t>
  </si>
  <si>
    <t>-1622211116</t>
  </si>
  <si>
    <t>109</t>
  </si>
  <si>
    <t>Pol89</t>
  </si>
  <si>
    <t>Prvá odborná prehliadka a skúška elektroinštalácie, Prvá odborná prehliadka a skúška bleskozvodu a uzemnenia, Protokol o meraní intenzity osvetlenia</t>
  </si>
  <si>
    <t>217211880</t>
  </si>
  <si>
    <t>110</t>
  </si>
  <si>
    <t>Pol90</t>
  </si>
  <si>
    <t>Realizačný projekt a projekt skutočného vyhotovenia</t>
  </si>
  <si>
    <t>-1044010091</t>
  </si>
  <si>
    <t>111</t>
  </si>
  <si>
    <t>Pol91</t>
  </si>
  <si>
    <t>Práca vo výškach, pracovné lešenie, nožnicová a kĺbová plošina a ostatná mechanizácia potrebná k prevedeniu diela</t>
  </si>
  <si>
    <t>-2002544663</t>
  </si>
  <si>
    <t>112</t>
  </si>
  <si>
    <t>Pol92</t>
  </si>
  <si>
    <t>Inžinierska činnosť a technický dozor</t>
  </si>
  <si>
    <t>-2119687142</t>
  </si>
  <si>
    <t>114</t>
  </si>
  <si>
    <t>Pol93</t>
  </si>
  <si>
    <t>Veškeré stavebné prípomocné práce (drážky, otvory, vŕtánie do skeletu, niky, prestupy stenami a pod.)</t>
  </si>
  <si>
    <t>-9028692</t>
  </si>
  <si>
    <t>115</t>
  </si>
  <si>
    <t>Pol94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</si>
  <si>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</si>
  <si>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643092951</t>
  </si>
  <si>
    <t>116</t>
  </si>
  <si>
    <t>Pol95</t>
  </si>
  <si>
    <t>Predrealizačné geodetické vytýčenie, Porealizačné geodetické zameranie</t>
  </si>
  <si>
    <t>152095350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</si>
  <si>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</si>
  <si>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</si>
  <si>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</si>
  <si>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</si>
  <si>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</si>
  <si>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</si>
  <si>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-1519589019</t>
  </si>
  <si>
    <t>75</t>
  </si>
  <si>
    <t>142610000200</t>
  </si>
  <si>
    <t>Oceľová kontrukcia strechy a stĺpov, ozn. 11 373.1 podľa EN S235JRG1 MT 16</t>
  </si>
  <si>
    <t>128</t>
  </si>
  <si>
    <t>-1444147807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</si>
  <si>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</si>
  <si>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</si>
  <si>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</si>
  <si>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</si>
  <si>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</si>
  <si>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</si>
  <si>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</si>
  <si>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-239004660</t>
  </si>
  <si>
    <t>77</t>
  </si>
  <si>
    <t>000300021</t>
  </si>
  <si>
    <t>Geodetické práce - vykonávané v priebehu výstavby výškové merania</t>
  </si>
  <si>
    <t>996617577</t>
  </si>
  <si>
    <t>78</t>
  </si>
  <si>
    <t>000300031</t>
  </si>
  <si>
    <t>Geodetické práce - vykonávané po výstavbe zameranie skutočného vyhotovenia stavby</t>
  </si>
  <si>
    <t>-1450085774</t>
  </si>
  <si>
    <t>79</t>
  </si>
  <si>
    <t>000600013</t>
  </si>
  <si>
    <t>Zariadenie staveniska - prevádzkové sklady</t>
  </si>
  <si>
    <t>144083907</t>
  </si>
  <si>
    <t>80</t>
  </si>
  <si>
    <t>000600021</t>
  </si>
  <si>
    <t>Zariadenie staveniska - prevádzkové oplotenie staveniska</t>
  </si>
  <si>
    <t>-69052563</t>
  </si>
  <si>
    <t>81</t>
  </si>
  <si>
    <t>000600042</t>
  </si>
  <si>
    <t>Zariadenie staveniska - sociálne sociálne zariadenia</t>
  </si>
  <si>
    <t>1935134439</t>
  </si>
  <si>
    <t>82</t>
  </si>
  <si>
    <t>001000025</t>
  </si>
  <si>
    <t>Inžinierska činnosť - posudky plán BOZP na stavenisku</t>
  </si>
  <si>
    <t>-1059307534</t>
  </si>
  <si>
    <t>83</t>
  </si>
  <si>
    <t>001000031</t>
  </si>
  <si>
    <t>Inžinierska činnosť - skúšky a revízie úradné tlakové skúšky</t>
  </si>
  <si>
    <t>666407935</t>
  </si>
  <si>
    <t>84</t>
  </si>
  <si>
    <t>001000034</t>
  </si>
  <si>
    <t>Inžinierska činnosť - skúšky a revízie ostatné skúšky</t>
  </si>
  <si>
    <t>-684925187</t>
  </si>
  <si>
    <t>SO 103 - KOMPOSTOVACIA PLOCHA</t>
  </si>
  <si>
    <t xml:space="preserve">    9 - Ostatné konštrukcie a práce-búranie</t>
  </si>
  <si>
    <t xml:space="preserve">    35-M - Montáž a dodávka technológie</t>
  </si>
  <si>
    <t>-1516519393</t>
  </si>
  <si>
    <t>-2104128218</t>
  </si>
  <si>
    <t>-420032260</t>
  </si>
  <si>
    <t>1704943029</t>
  </si>
  <si>
    <t>-1160525456</t>
  </si>
  <si>
    <t>-1979346140</t>
  </si>
  <si>
    <t>273313521</t>
  </si>
  <si>
    <t>Betón základových dosiek, prostý tr. C 12/15</t>
  </si>
  <si>
    <t>-1382944076</t>
  </si>
  <si>
    <t>702308897</t>
  </si>
  <si>
    <t>-814160876</t>
  </si>
  <si>
    <t>2095275100</t>
  </si>
  <si>
    <t>-1248202949</t>
  </si>
  <si>
    <t>10</t>
  </si>
  <si>
    <t>461456150</t>
  </si>
  <si>
    <t>311271303</t>
  </si>
  <si>
    <t>Murivo nosné (m3) PREMAC 50x30x25 s betónovou výplňou hr. 300 mm</t>
  </si>
  <si>
    <t>950905926</t>
  </si>
  <si>
    <t>311361825</t>
  </si>
  <si>
    <t>Výstuž pre murivo nosné PREMAC s betónovou výplňou z ocele 10505</t>
  </si>
  <si>
    <t>109115360</t>
  </si>
  <si>
    <t>40</t>
  </si>
  <si>
    <t>686532645</t>
  </si>
  <si>
    <t>41</t>
  </si>
  <si>
    <t>-687789115</t>
  </si>
  <si>
    <t>-763945017</t>
  </si>
  <si>
    <t>467254700</t>
  </si>
  <si>
    <t>Ostatné konštrukcie a práce-búranie</t>
  </si>
  <si>
    <t>917862111</t>
  </si>
  <si>
    <t>Osadenie chodník. obrubníka betónového stojatého do lôžka z betónu prosteho tr. C 12/15 s bočnou oporou</t>
  </si>
  <si>
    <t>-2073269751</t>
  </si>
  <si>
    <t>592170003800</t>
  </si>
  <si>
    <t>Obrubník cestný so skosením, lxšxv 1000x150x250 mm</t>
  </si>
  <si>
    <t>650737872</t>
  </si>
  <si>
    <t>998225111</t>
  </si>
  <si>
    <t>Presun hmôt pre pozemnú komunikáciu a letisko s krytom asfaltovým akejkoľvek dĺžky objektu</t>
  </si>
  <si>
    <t>491978772</t>
  </si>
  <si>
    <t>48</t>
  </si>
  <si>
    <t>767340070</t>
  </si>
  <si>
    <t>Montáž prestrešenia kotveného do steny, rovná strecha z plechu do plochy 10 m2</t>
  </si>
  <si>
    <t>1408442799</t>
  </si>
  <si>
    <t>49</t>
  </si>
  <si>
    <t>553580005200</t>
  </si>
  <si>
    <t>Dodávka prestrešenia, konzoly, plech a kotvenie</t>
  </si>
  <si>
    <t>-2015670731</t>
  </si>
  <si>
    <t>50</t>
  </si>
  <si>
    <t>189749017</t>
  </si>
  <si>
    <t>35-M</t>
  </si>
  <si>
    <t>Montáž a dodávka technológie</t>
  </si>
  <si>
    <t>Pol184</t>
  </si>
  <si>
    <t>Dúchadlá</t>
  </si>
  <si>
    <t>827565632</t>
  </si>
  <si>
    <t>46</t>
  </si>
  <si>
    <t>Pol194</t>
  </si>
  <si>
    <t>Meracie vybavenie</t>
  </si>
  <si>
    <t>-1040584014</t>
  </si>
  <si>
    <t>Poznámka k položke:_x000D_
bezdrôtové teplotné sondy s 3 meracími bodmi_x000D_
diaľkový prijímač</t>
  </si>
  <si>
    <t>Pol271</t>
  </si>
  <si>
    <t>Prevzdušnovanie a odvodňovanie základok</t>
  </si>
  <si>
    <t>1028712428</t>
  </si>
  <si>
    <t>Pol272</t>
  </si>
  <si>
    <t>Sifónová nádoba s poklopom</t>
  </si>
  <si>
    <t>-395015197</t>
  </si>
  <si>
    <t>47</t>
  </si>
  <si>
    <t>Pol273</t>
  </si>
  <si>
    <t>Riadiaci systém</t>
  </si>
  <si>
    <t>-1075071503</t>
  </si>
  <si>
    <t>Poznámka k položke:_x000D_
Skriňa na riadenie procesu kompostovania (motory, teplotné sondy atď. podľa potreby) musí byť umiestnená na zadnej strane kompostovacích boxov._x000D_
Na riadenie procesu je potrebné použiť systém PLC._x000D_
Rozsah prevádzkovej teploty pre PLC musí byť od -25 ° C do + 80 ° C pri plnom zaťažení.  Prevádzka kompostárne prostredníctvom lokálnej wifi siete za použitia smart telefónu alebo tabletu bez použitia internetu_x000D_
Operačný systém PLC je Linux alebo Windows 10 Pro_x000D_
PLC pracuje s rozhraním webového servera._x000D_
Údaje sú uložené na PLC minimálne za posledné 2 roky._x000D_
Prenos dát je zabezpečený SSL-šifrovaním_x000D_
Prevádzka riadiaceho systému prostredníctvom s inteligentného telefónu, Tablet-PC a PC súčasne._x000D_
Obrázky HMI sa automaticky optimalizujú podľa veľkosti obrazovky_x000D_
Trendy krivky teplôt sú zobrazené pre nastaviteľný čas_x000D_
Systém obsahuje funkcionalitu ,,priblíženie“_x000D_
Všetky dáta sú exportovateľné do Excel_x000D_
Administrátor pridáva ďalších používateľov_x000D_
3 úrovne hesiel_x000D_
Prevádzka (spúšťanie, zastavenie, výber prevádzkových režimov), nastavenie parametrov pre režimy intervalu a režimy s regulovanou teplotou je možné cez všetky ovládacie zariadenia_x000D_
Prevádzka je možná prostredníctvom prehliadača (IE, Firefox, Chrome, Safari)_x000D_
Údaje/Dáta o Komunikácii sú prístupné správcom_x000D_
Jazyk pre ovládanie e automaticky rovnaký ako štandardný jazyk prehliadača_x000D_
Každý alarm sa samostatne zobrazí v zozname alarmov (nielen ako súhrnný alarm)._x000D_
Možné rozšírenie – Input, Output_x000D_
Snímače teploty pre každú základku sú pripojené k PLC cez zbernicový systém, analógové vstupy alebo rádiový prenos_x000D_
Systém riadi zavlažovanie a meria hladinu vody v nádržiach</t>
  </si>
  <si>
    <t>-1039975250</t>
  </si>
  <si>
    <t>1649026551</t>
  </si>
  <si>
    <t>-330041559</t>
  </si>
  <si>
    <t>36</t>
  </si>
  <si>
    <t>479001365</t>
  </si>
  <si>
    <t>772199442</t>
  </si>
  <si>
    <t>-1502198763</t>
  </si>
  <si>
    <t>-1243535651</t>
  </si>
  <si>
    <t>37</t>
  </si>
  <si>
    <t>-338306810</t>
  </si>
  <si>
    <t>948380646</t>
  </si>
  <si>
    <t>SO 105 - OPORNÝ MÚR</t>
  </si>
  <si>
    <t>131201102</t>
  </si>
  <si>
    <t>Výkop nezapaženej jamy v hornine 3, nad 100 do 1000 m3</t>
  </si>
  <si>
    <t>-83715340</t>
  </si>
  <si>
    <t>131201109</t>
  </si>
  <si>
    <t>Hĺbenie nezapažených jám a zárezov. Príplatok za lepivosť horniny 3</t>
  </si>
  <si>
    <t>1205253236</t>
  </si>
  <si>
    <t>-1404960197</t>
  </si>
  <si>
    <t>1794616975</t>
  </si>
  <si>
    <t>211561111</t>
  </si>
  <si>
    <t>Výplň odvodňovacieho rebra alebo trativodu do rýh kamenivom hrubým drveným frakcie 4-16 mm</t>
  </si>
  <si>
    <t>-1913234244</t>
  </si>
  <si>
    <t>212755114</t>
  </si>
  <si>
    <t>Trativod z drenážnych rúrok bez lôžka, vnútorného priem. rúrok 100 mm</t>
  </si>
  <si>
    <t>-990498633</t>
  </si>
  <si>
    <t>311321315</t>
  </si>
  <si>
    <t>Betón nadzákladových múrov, železový (bez výstuže) tr. C 20/25</t>
  </si>
  <si>
    <t>-920185625</t>
  </si>
  <si>
    <t>311351105</t>
  </si>
  <si>
    <t>Debnenie nadzákladových múrov  obojstranné zhotovenie-dielce</t>
  </si>
  <si>
    <t>-2073674137</t>
  </si>
  <si>
    <t>311351106</t>
  </si>
  <si>
    <t>Debnenie nadzákladových múrov  obojstranné odstránenie-dielce</t>
  </si>
  <si>
    <t>1422393395</t>
  </si>
  <si>
    <t>311361821</t>
  </si>
  <si>
    <t>Výstuž nadzákladových múrov 10505</t>
  </si>
  <si>
    <t>1737316396</t>
  </si>
  <si>
    <t>-729802501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</si>
  <si>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</si>
  <si>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</si>
  <si>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</si>
  <si>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</si>
  <si>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</si>
  <si>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-707978536</t>
  </si>
  <si>
    <t>-1710885949</t>
  </si>
  <si>
    <t>-706127539</t>
  </si>
  <si>
    <t>-151718447</t>
  </si>
  <si>
    <t>-1191774374</t>
  </si>
  <si>
    <t>1252687079</t>
  </si>
  <si>
    <t>271573001</t>
  </si>
  <si>
    <t>Násyp pod základové  konštrukcie so zhutnením zo štrkopiesku fr.0-32 mm</t>
  </si>
  <si>
    <t>-1022141188</t>
  </si>
  <si>
    <t>-1703714876</t>
  </si>
  <si>
    <t>275321312</t>
  </si>
  <si>
    <t>Betón základových pätiek, železový (bez výstuže), tr. C 20/25</t>
  </si>
  <si>
    <t>-1869311667</t>
  </si>
  <si>
    <t>275351215</t>
  </si>
  <si>
    <t>Debnenie stien základových pätiek, zhotovenie-dielce</t>
  </si>
  <si>
    <t>-1254954756</t>
  </si>
  <si>
    <t>275351216</t>
  </si>
  <si>
    <t>Debnenie stien základovýcb pätiek, odstránenie-dielce</t>
  </si>
  <si>
    <t>1800726606</t>
  </si>
  <si>
    <t>275361821</t>
  </si>
  <si>
    <t>Výstuž základových pätiek z ocele 10505</t>
  </si>
  <si>
    <t>984232897</t>
  </si>
  <si>
    <t>721</t>
  </si>
  <si>
    <t>Zdravotechnika - vnútorná kanalizácia</t>
  </si>
  <si>
    <t>721171310</t>
  </si>
  <si>
    <t>Potrubie z rúr PVC-U 150, ležaté v zemi</t>
  </si>
  <si>
    <t>-604718978</t>
  </si>
  <si>
    <t>998721101</t>
  </si>
  <si>
    <t>Presun hmôt pre vnútornú kanalizáciu v objektoch výšky do 6 m</t>
  </si>
  <si>
    <t>2097861552</t>
  </si>
  <si>
    <t>Pol104</t>
  </si>
  <si>
    <t>Drobný elektroinštalačný materiál (elektroinst. krabice, svorkovnice, atd.)</t>
  </si>
  <si>
    <t>-662894767</t>
  </si>
  <si>
    <t>Pol105</t>
  </si>
  <si>
    <t>Svorky k uzemneniu</t>
  </si>
  <si>
    <t>683246576</t>
  </si>
  <si>
    <t>Pol106</t>
  </si>
  <si>
    <t>Trasa v zemine (vytýčenie kábl. trasy, výkop š.=35cm a hl.=80cm v zemine tr. 2, lôžko pieskové 35/10+10cm, 1x chránička HDPE 40, výstražná fólia, zához, zhutnenie, uvedenie do pôvodného stavu)</t>
  </si>
  <si>
    <t>1234218450</t>
  </si>
  <si>
    <t>Pol107</t>
  </si>
  <si>
    <t>1216021410</t>
  </si>
  <si>
    <t>Pol109</t>
  </si>
  <si>
    <t>662692569</t>
  </si>
  <si>
    <t>Pol110</t>
  </si>
  <si>
    <t>2000306886</t>
  </si>
  <si>
    <t>Pol111</t>
  </si>
  <si>
    <t>764465252</t>
  </si>
  <si>
    <t>Pol112</t>
  </si>
  <si>
    <t>-1365230974</t>
  </si>
  <si>
    <t>Pol12</t>
  </si>
  <si>
    <t>-1512282502</t>
  </si>
  <si>
    <t>Pol16</t>
  </si>
  <si>
    <t>Rozvádzač váhy RV (Dodávka technológie váhy)</t>
  </si>
  <si>
    <t>-1290926581</t>
  </si>
  <si>
    <t>Pol29</t>
  </si>
  <si>
    <t>457012478</t>
  </si>
  <si>
    <t>-1419807736</t>
  </si>
  <si>
    <t>Pol41</t>
  </si>
  <si>
    <t>Kábel CYKY-J 3x2,5</t>
  </si>
  <si>
    <t>216000401</t>
  </si>
  <si>
    <t>Pol51</t>
  </si>
  <si>
    <t>1320173788</t>
  </si>
  <si>
    <t>-418359977</t>
  </si>
  <si>
    <t>Pol73</t>
  </si>
  <si>
    <t>-167577158</t>
  </si>
  <si>
    <t>Pol8</t>
  </si>
  <si>
    <t>535377819</t>
  </si>
  <si>
    <t>Pol9</t>
  </si>
  <si>
    <t>2145082828</t>
  </si>
  <si>
    <t>33-M</t>
  </si>
  <si>
    <t>Montáže dopravných zariadení, skladových zariadení a váh</t>
  </si>
  <si>
    <t>330090069</t>
  </si>
  <si>
    <t>1318212379</t>
  </si>
  <si>
    <t>SO 201 - SPEVNENÉ PLOCHY</t>
  </si>
  <si>
    <t>-849158571</t>
  </si>
  <si>
    <t>696088826</t>
  </si>
  <si>
    <t>794998976</t>
  </si>
  <si>
    <t>1476830388</t>
  </si>
  <si>
    <t>409878669</t>
  </si>
  <si>
    <t>233750855</t>
  </si>
  <si>
    <t>935114445</t>
  </si>
  <si>
    <t>Osadenie odvodňovacieho betónového žľabu univerzálneho BGU-Z s ochrannou hranou vnútornej šírky 300 mm a s roštom triedy E 600</t>
  </si>
  <si>
    <t>1597634453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</si>
  <si>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</si>
  <si>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</si>
  <si>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-1499257380</t>
  </si>
  <si>
    <t>592270026000</t>
  </si>
  <si>
    <t>Odvodňovací žľab univerzálny BGU-Z SV G NW 300, č. 0, dĺžky 1 m, výšky 340 mm, bez spádu, betónový s liatinovou hranou, HYDRO BG</t>
  </si>
  <si>
    <t>1574826464</t>
  </si>
  <si>
    <t>1043408541</t>
  </si>
  <si>
    <t>801865318</t>
  </si>
  <si>
    <t>-1754422366</t>
  </si>
  <si>
    <t>1045577971</t>
  </si>
  <si>
    <t>-798893248</t>
  </si>
  <si>
    <t>782776851</t>
  </si>
  <si>
    <t>-1571730709</t>
  </si>
  <si>
    <t>619849516</t>
  </si>
  <si>
    <t>-2033526619</t>
  </si>
  <si>
    <t>-1136642195</t>
  </si>
  <si>
    <t>SO 202 - VNÚTROAREÁLOVÁ PRÍSTUPOVÁ KOMUNIKÁCIA</t>
  </si>
  <si>
    <t>122202202</t>
  </si>
  <si>
    <t>Odkopávka a prekopávka nezapažená pre cesty, v hornine 3 nad 100 do 1000 m3</t>
  </si>
  <si>
    <t>-1045113703</t>
  </si>
  <si>
    <t>137412248</t>
  </si>
  <si>
    <t>162303114</t>
  </si>
  <si>
    <t>Vodorovné premiestnenie výkopku pre cesty po nespevnenej ceste z  horniny tr.1-4 do 1000 m3 na vzdialenosť do 1000 m</t>
  </si>
  <si>
    <t>-1684327106</t>
  </si>
  <si>
    <t>181202305</t>
  </si>
  <si>
    <t>Úprava pláne na stavbách ciest v násypoch so zhutnením</t>
  </si>
  <si>
    <t>-710001318</t>
  </si>
  <si>
    <t>-1761172920</t>
  </si>
  <si>
    <t>1879056395</t>
  </si>
  <si>
    <t>-268310884</t>
  </si>
  <si>
    <t>1475352127</t>
  </si>
  <si>
    <t>-634551101</t>
  </si>
  <si>
    <t>491878122</t>
  </si>
  <si>
    <t>-1009766702</t>
  </si>
  <si>
    <t>-1602226735</t>
  </si>
  <si>
    <t>2126520595</t>
  </si>
  <si>
    <t>SO 301 - AREÁLOVÝ ROZVOD VODY</t>
  </si>
  <si>
    <t xml:space="preserve">D1 - Potrubné rozvody </t>
  </si>
  <si>
    <t>D2 - Objekty na vodovode</t>
  </si>
  <si>
    <t>D3 - Ostatné</t>
  </si>
  <si>
    <t xml:space="preserve">    722 - Zdravotechnika - vnútorný vodovod</t>
  </si>
  <si>
    <t>D1</t>
  </si>
  <si>
    <t xml:space="preserve">Potrubné rozvody </t>
  </si>
  <si>
    <t>Pol1</t>
  </si>
  <si>
    <t>Potrubie HDPE DN32 + tvarovky a navrtávací pás HDPE DN32</t>
  </si>
  <si>
    <t>D2</t>
  </si>
  <si>
    <t>Objekty na vodovode</t>
  </si>
  <si>
    <t>Pol2</t>
  </si>
  <si>
    <t>Prefabrikovaná betónová armatúrna šachta</t>
  </si>
  <si>
    <t>Pol3</t>
  </si>
  <si>
    <t>Požiarná nádrž o objeme 130 m3</t>
  </si>
  <si>
    <t>Pol4</t>
  </si>
  <si>
    <t>Uzáver</t>
  </si>
  <si>
    <t>Pol5</t>
  </si>
  <si>
    <t>Redukcia</t>
  </si>
  <si>
    <t>Pol7</t>
  </si>
  <si>
    <t>Spätná klapka</t>
  </si>
  <si>
    <t>Pol10</t>
  </si>
  <si>
    <t>Filter</t>
  </si>
  <si>
    <t>Pol11</t>
  </si>
  <si>
    <t>Vypúšťací ventil</t>
  </si>
  <si>
    <t>D3</t>
  </si>
  <si>
    <t>Ostatné</t>
  </si>
  <si>
    <t>Pol14</t>
  </si>
  <si>
    <t>Montáž, osadenie a zapojenie šácht</t>
  </si>
  <si>
    <t>Pol15</t>
  </si>
  <si>
    <t>Montáž, osadenie a zapojenie požiarnej nádrže</t>
  </si>
  <si>
    <t>Pol18</t>
  </si>
  <si>
    <t>Montáž potrubných rozvodov HDPE DN32</t>
  </si>
  <si>
    <t>Pol19</t>
  </si>
  <si>
    <t>Výkopové práce</t>
  </si>
  <si>
    <t>722</t>
  </si>
  <si>
    <t>Zdravotechnika - vnútorný vodovod</t>
  </si>
  <si>
    <t>722250005</t>
  </si>
  <si>
    <t>Montáž hydrantového systému s tvarovo stálou hadicou D 25</t>
  </si>
  <si>
    <t>súb.</t>
  </si>
  <si>
    <t>-1616775384</t>
  </si>
  <si>
    <t>449150000800</t>
  </si>
  <si>
    <t>Hydrantový systém s tvarovo stálou hadicou D 25 PH-PLUS, hadica 30 m, skriňa 710x710x245 mm, plné dvierka, prúdnica ekv. 10</t>
  </si>
  <si>
    <t>-74013764</t>
  </si>
  <si>
    <t>S0 401 / SO 402 - AREÁLOVÝ ROZVOD DAŽĎOVEJ KANALIZÁCIE + ORL / KANALIZÁCIA TECHNOlÓGIE</t>
  </si>
  <si>
    <t>D2 - Objekty na areálovej kanalizácii</t>
  </si>
  <si>
    <t>Pol21</t>
  </si>
  <si>
    <t>Zvodové potrubie - potrubie OSMA KG SYSTEM DN125  + tvarovky DN125</t>
  </si>
  <si>
    <t>Pol22</t>
  </si>
  <si>
    <t>Zvodové potrubie - potrubie OSMA KG SYSTEM DN200  + tvarovky DN200</t>
  </si>
  <si>
    <t>Pol23</t>
  </si>
  <si>
    <t>Zvodové potrubie - potrubie OSMA KG SYSTEM DN250  + tvarovky DN250</t>
  </si>
  <si>
    <t>Pol24</t>
  </si>
  <si>
    <t>Zvodové potrubie - potrubie OSMA KG SYSTEM DN300  + tvarovky DN300</t>
  </si>
  <si>
    <t>Pol25</t>
  </si>
  <si>
    <t>Výtlačné potrubie HDPE DN150 + tvarovky HDPE DN150</t>
  </si>
  <si>
    <t>Objekty na areálovej kanalizácii</t>
  </si>
  <si>
    <t>Pol26</t>
  </si>
  <si>
    <t>Zostava betónových revíznych šácht DN1000</t>
  </si>
  <si>
    <t>Pol27</t>
  </si>
  <si>
    <t>Zostava betónových revízno-filtračných šácht DN1000</t>
  </si>
  <si>
    <t>Pol28</t>
  </si>
  <si>
    <t>Prečerpávacia šachta, vrátane čerpadla</t>
  </si>
  <si>
    <t>Pol30</t>
  </si>
  <si>
    <t>Zberná nádrž nádrž 130 m3 + prísluśenstvo (skruže, kónus, poklop)</t>
  </si>
  <si>
    <t>Podzemná nádrž 6 m3</t>
  </si>
  <si>
    <t>Odlučovač ropných látok Klartec 40/1</t>
  </si>
  <si>
    <t>Pol34</t>
  </si>
  <si>
    <t>Uličné vpusty</t>
  </si>
  <si>
    <t>Pol36</t>
  </si>
  <si>
    <t>Montáž, osadenie a zapojenie revíznych šácht</t>
  </si>
  <si>
    <t>Pol37</t>
  </si>
  <si>
    <t>Montáž, osadenie a zapojenie revízno-filtračných šácht</t>
  </si>
  <si>
    <t>Pol38</t>
  </si>
  <si>
    <t>Montáž, osadenie a zapojenie prečerpávacej šachty s čerpadlom</t>
  </si>
  <si>
    <t>Pol39</t>
  </si>
  <si>
    <t>Montáž, osadenie a zapojenie odlučovača ropných látok</t>
  </si>
  <si>
    <t>Pol40</t>
  </si>
  <si>
    <t>Montáž, osadenie a zapojenie zbernej nádrže 130 m3</t>
  </si>
  <si>
    <t>Pol42</t>
  </si>
  <si>
    <t>Montáž, osadenie a zapojenie podzemnej nádrže 6 m3</t>
  </si>
  <si>
    <t>Pol43</t>
  </si>
  <si>
    <t>Montáž potrubných rozvodov  PVC DN125</t>
  </si>
  <si>
    <t>-1557409588</t>
  </si>
  <si>
    <t>Pol44</t>
  </si>
  <si>
    <t>Montáž potrubných rozvodov  PVC DN200</t>
  </si>
  <si>
    <t>895322246</t>
  </si>
  <si>
    <t>Pol45</t>
  </si>
  <si>
    <t>Montáž potrubných rozvodov  PVC DN250</t>
  </si>
  <si>
    <t>-1233315588</t>
  </si>
  <si>
    <t>Pol46</t>
  </si>
  <si>
    <t>Montáž potrubných rozvodov  PVC DN300</t>
  </si>
  <si>
    <t>1234717846</t>
  </si>
  <si>
    <t>Pol48</t>
  </si>
  <si>
    <t>Montáž potrubných rozvodov HDPE DN150</t>
  </si>
  <si>
    <t>-1202986955</t>
  </si>
  <si>
    <t>Pol49</t>
  </si>
  <si>
    <t>-1791262252</t>
  </si>
  <si>
    <t>SO 601 - NN AREÁLOVÝ ROZVOD</t>
  </si>
  <si>
    <t>Pol54</t>
  </si>
  <si>
    <t>Pol236</t>
  </si>
  <si>
    <t>Pol57</t>
  </si>
  <si>
    <t>Trasa v zemine (vytýčenie kábl. trasy, výkop š.=50cm a hl.=115cm v zemine tr. 2, lôžko pieskové 50/10+10cm, 1x chránička HDPE110, ochranná platňa, výstražná fólia, zához, zhutnenie, uvedenie do pôvodného stavu)</t>
  </si>
  <si>
    <t>Pol237</t>
  </si>
  <si>
    <t>Kábel 1-AYKY-J 4x25</t>
  </si>
  <si>
    <t>Pol238</t>
  </si>
  <si>
    <t>Pol239</t>
  </si>
  <si>
    <t>Kábel AYKY-J 4x6</t>
  </si>
  <si>
    <t>Pol240</t>
  </si>
  <si>
    <t>Pol241</t>
  </si>
  <si>
    <t>Pol242</t>
  </si>
  <si>
    <t>Pol243</t>
  </si>
  <si>
    <t>Pol65</t>
  </si>
  <si>
    <t>52</t>
  </si>
  <si>
    <t>Pol66</t>
  </si>
  <si>
    <t>54</t>
  </si>
  <si>
    <t>56</t>
  </si>
  <si>
    <t>Pol68</t>
  </si>
  <si>
    <t>58</t>
  </si>
  <si>
    <t>Pol244</t>
  </si>
  <si>
    <t>60</t>
  </si>
  <si>
    <t>Pol70</t>
  </si>
  <si>
    <t>62</t>
  </si>
  <si>
    <t>SO 602 - AREÁLOVÉ VONKAJŠIE OSVETLENIE</t>
  </si>
  <si>
    <t>Pol245</t>
  </si>
  <si>
    <t>Svietidlo VO exteriérové LED 85W</t>
  </si>
  <si>
    <t>Pol246</t>
  </si>
  <si>
    <t>Výložník k svietidlu, 1m</t>
  </si>
  <si>
    <t>Pol247</t>
  </si>
  <si>
    <t>Stožiar VO 6m, vrátatne základu</t>
  </si>
  <si>
    <t>Pol248</t>
  </si>
  <si>
    <t>Pol249</t>
  </si>
  <si>
    <t>Snímač intenzity osvetlenia</t>
  </si>
  <si>
    <t>Pol56</t>
  </si>
  <si>
    <t>Pol250</t>
  </si>
  <si>
    <t>Pol251</t>
  </si>
  <si>
    <t>Pol252</t>
  </si>
  <si>
    <t>Pol253</t>
  </si>
  <si>
    <t>Pol254</t>
  </si>
  <si>
    <t>Pol255</t>
  </si>
  <si>
    <t>Pol256</t>
  </si>
  <si>
    <t>Pol257</t>
  </si>
  <si>
    <t>SO 603 - ÚPRAVA VNÚTROAREÁLOVÉHO PRÍPOJNÉHO BODU</t>
  </si>
  <si>
    <t>Pol50</t>
  </si>
  <si>
    <t>PRIS, existujúca, dozbrojenie poistkami 3x200AgG (250A) (Dodávka SO 603)</t>
  </si>
  <si>
    <t>Pol52</t>
  </si>
  <si>
    <t>Skriňa SR6 v zmysle PD, hl. istiaci prvok poistky 3x80AgG (125A), 4x 3x32AgG (63A), 1x 3x50AgG(63A) (Dodávka SO 603)</t>
  </si>
  <si>
    <t>Pol53</t>
  </si>
  <si>
    <t>Rozvádzač RE pilierový s káblovým priestorom a so zemným dielom, 1x priame meranie 3x230/400V - na úrovni NN, hl. istiaci prvok istič 200A, elektromer trojfázový, 1x istený vývod za elektromerom (Dodávka SO 603)</t>
  </si>
  <si>
    <t>Pol55</t>
  </si>
  <si>
    <t>Pol58</t>
  </si>
  <si>
    <t>Kábel NAYY-J 4x120</t>
  </si>
  <si>
    <t>Pol59</t>
  </si>
  <si>
    <t>Kábel 1-AYKY-J 4x70</t>
  </si>
  <si>
    <t>Pol60</t>
  </si>
  <si>
    <t>Pol61</t>
  </si>
  <si>
    <t>Pol63</t>
  </si>
  <si>
    <t>Pol64</t>
  </si>
  <si>
    <t>Pol67</t>
  </si>
  <si>
    <t>Pol69</t>
  </si>
  <si>
    <t>Poznámka k položke:_x000D_
Spolu:</t>
  </si>
  <si>
    <t>PS 01 - PREVÁDZKOVÉ ROZVODY SILNOPRÚDU</t>
  </si>
  <si>
    <t>D1 - 1. Špecifikácia rozvádzača RM1</t>
  </si>
  <si>
    <t xml:space="preserve">    D2 - Výzbroj:</t>
  </si>
  <si>
    <t>D3 - 2. Špecifikácia zariadení EL:  Dodávka ,montáž</t>
  </si>
  <si>
    <t xml:space="preserve">    D4 - Materiál:</t>
  </si>
  <si>
    <t>D5 -   3.   46-M - Zemné práce pri extr.mont.prácach</t>
  </si>
  <si>
    <t>D6 -  4. Hodinové zúčtovacie sadzby hl. II.-XI.</t>
  </si>
  <si>
    <t>1. Špecifikácia rozvádzača RM1</t>
  </si>
  <si>
    <t>RM1</t>
  </si>
  <si>
    <t>Rozvádzač oceloplechový, nástenný, Rittal TS8, označenie RM1, jednodverový, rozmery:800x1800x400mm (šxvxhl), sokel 100 mm, krytie: IP 55/20, odtieň RAL 7035</t>
  </si>
  <si>
    <t>Výzbroj:</t>
  </si>
  <si>
    <t>Pol74</t>
  </si>
  <si>
    <t>Istič COMPACT NSX160F, TMD160, 2xOF, MX 230V AC</t>
  </si>
  <si>
    <t>Pol75</t>
  </si>
  <si>
    <t>Prúdový transformátor NTP 100/5 A</t>
  </si>
  <si>
    <t>Pol76</t>
  </si>
  <si>
    <t>Digitálny merač spotreby el. energie  3PH-M BUS x/5</t>
  </si>
  <si>
    <t>Pol77</t>
  </si>
  <si>
    <t>Poistkový odpínač FH000-3A/T</t>
  </si>
  <si>
    <t>Pol78</t>
  </si>
  <si>
    <t>Poistková patróna PN000, 80A gG</t>
  </si>
  <si>
    <t>Pol96</t>
  </si>
  <si>
    <t>Istič iC60H 1P 4A/B</t>
  </si>
  <si>
    <t>Pol97</t>
  </si>
  <si>
    <t>Istič iC60H 1P 6A/B</t>
  </si>
  <si>
    <t>Pol98</t>
  </si>
  <si>
    <t>Istič iC60H 1P 10A/B</t>
  </si>
  <si>
    <t>Pol99</t>
  </si>
  <si>
    <t>Istič iC60H 1P 16A/B</t>
  </si>
  <si>
    <t>Pol100</t>
  </si>
  <si>
    <t>Istič iC60H 3P 10A/B</t>
  </si>
  <si>
    <t>Pol101</t>
  </si>
  <si>
    <t>Istič iC60H 3P 16A/B</t>
  </si>
  <si>
    <t>Pol102</t>
  </si>
  <si>
    <t>Istič iC60H 3P 25A/B</t>
  </si>
  <si>
    <t>Pol103</t>
  </si>
  <si>
    <t>Motorový istič P25M 2,5-4A 400V AC, F+SD.F</t>
  </si>
  <si>
    <t>Pol113</t>
  </si>
  <si>
    <t>Prúdový chránič s nadpr. ochr. AC dI=30mA, 4A/B, 1P+N</t>
  </si>
  <si>
    <t>Pol114</t>
  </si>
  <si>
    <t>Prúdový chránič s nadpr. ochr. dI=30mA, 10A/B, 1P+N</t>
  </si>
  <si>
    <t>Pol115</t>
  </si>
  <si>
    <t>Prúdový chránič s nadpr. ochr. AC dI=30mA, 16A/B, 1P+N</t>
  </si>
  <si>
    <t>Pol116</t>
  </si>
  <si>
    <t>Pomocné relé RT424730 2P 230VAC+YRT78626</t>
  </si>
  <si>
    <t>Pol117</t>
  </si>
  <si>
    <t>Pomocné relé RT424024 2P 24VDC+YRT78626</t>
  </si>
  <si>
    <t>Pol118</t>
  </si>
  <si>
    <t>Prepäťová ochrana SALTEK FLP-B+C MAXI/3</t>
  </si>
  <si>
    <t>Pol120</t>
  </si>
  <si>
    <t>Tepelné relé LRD 2,5-6A</t>
  </si>
  <si>
    <t>Pol121</t>
  </si>
  <si>
    <t>Ovládač otočný trojpolohový XB5-AG33, čierny, 230 V AC, uzamykateľný kľúčom</t>
  </si>
  <si>
    <t>Pol122</t>
  </si>
  <si>
    <t>Tlačidlový ovládač XB5-AS9445, červený, odblokovanie kľúčom</t>
  </si>
  <si>
    <t>Pol123</t>
  </si>
  <si>
    <t>Tlačidlový spínač XB5-AA31, 230 V AC, zelený</t>
  </si>
  <si>
    <t>Pol124</t>
  </si>
  <si>
    <t>Tlačidlový spínač ZB5-AZ102+ZB-AA1, 230 V AC, biely</t>
  </si>
  <si>
    <t>Pol125</t>
  </si>
  <si>
    <t>Signálne svietidlo XB5-AVM1, 230V AC, biele</t>
  </si>
  <si>
    <t>Pol126</t>
  </si>
  <si>
    <t>Signálne svietidlo XB5-AVM3, 230V AC, zelené</t>
  </si>
  <si>
    <t>Pol127</t>
  </si>
  <si>
    <t>Signálne svietidlo XB5-AVM4, 230V AC, červené</t>
  </si>
  <si>
    <t>Pol128</t>
  </si>
  <si>
    <t>Stykač LC1-D25P7 o.c. 230 V AC</t>
  </si>
  <si>
    <t>Pol129</t>
  </si>
  <si>
    <t>Prepínač SEZ S10 JZG 2201 C8, 690V, IP65, uzamykateľný kľúčom, poloha 0 a MAN</t>
  </si>
  <si>
    <t>Pol130</t>
  </si>
  <si>
    <t>Svorka radová RS6</t>
  </si>
  <si>
    <t>Pol131</t>
  </si>
  <si>
    <t>Svorka radová RS2,5</t>
  </si>
  <si>
    <t>Pol133</t>
  </si>
  <si>
    <t>Označovacie nápisy - 1 písmeno</t>
  </si>
  <si>
    <t>66</t>
  </si>
  <si>
    <t>Pol134</t>
  </si>
  <si>
    <t>Označovací štítok</t>
  </si>
  <si>
    <t>68</t>
  </si>
  <si>
    <t>Pol135</t>
  </si>
  <si>
    <t>Káblová prechodka M16-32</t>
  </si>
  <si>
    <t>70</t>
  </si>
  <si>
    <t>Pol136</t>
  </si>
  <si>
    <t>Svorka radová RS4</t>
  </si>
  <si>
    <t>72</t>
  </si>
  <si>
    <t>Pol137</t>
  </si>
  <si>
    <t>Termostat RITTAL 3110.000 230V AC</t>
  </si>
  <si>
    <t>Pol139</t>
  </si>
  <si>
    <t>Ohrev RITTAL 9769.015, 230V AC, 1000W</t>
  </si>
  <si>
    <t>Pol138</t>
  </si>
  <si>
    <t>Zásuvka na DIN lištu KANLUX 16A, 230 V AC, KMFS-16A</t>
  </si>
  <si>
    <t>Pol140</t>
  </si>
  <si>
    <t>Ventilátor RITTAL 3323.107, 230V AC, 19W</t>
  </si>
  <si>
    <t>Pol141</t>
  </si>
  <si>
    <t>podružný montážny materiál</t>
  </si>
  <si>
    <t>2. Špecifikácia zariadení EL:  Dodávka ,montáž</t>
  </si>
  <si>
    <t>Pol142</t>
  </si>
  <si>
    <t>Rozvádzač RM1  viď špecifikácia</t>
  </si>
  <si>
    <t>Pol143</t>
  </si>
  <si>
    <t>Zásuvková skriňa  2x400V/16A, 2x230V/16A s istením</t>
  </si>
  <si>
    <t>Pol144</t>
  </si>
  <si>
    <t>Stop tlačítko v skrinke s klúčom, 1/1, červená, IP67</t>
  </si>
  <si>
    <t>Pol145</t>
  </si>
  <si>
    <t>Inštalačná krabica so svorkami, IP67</t>
  </si>
  <si>
    <t>D4</t>
  </si>
  <si>
    <t>Materiál:</t>
  </si>
  <si>
    <t>Pol146</t>
  </si>
  <si>
    <t>Kábel  OLFLEX CL. 110 BK 300/500V 3G1,5</t>
  </si>
  <si>
    <t>Pol147</t>
  </si>
  <si>
    <t>Kábel OLFLEX CL. 110 BK 300/500V 3G2,5</t>
  </si>
  <si>
    <t>Pol148</t>
  </si>
  <si>
    <t>Kábel  OLFLEX CL. 110 BK 300/500V 4G2,5</t>
  </si>
  <si>
    <t>Pol149</t>
  </si>
  <si>
    <t>Kábel  NHXH-J 3x2,5 FE180/E90</t>
  </si>
  <si>
    <t>Pol150</t>
  </si>
  <si>
    <t>Kábel  CYKY-J 5x6</t>
  </si>
  <si>
    <t>Pol151</t>
  </si>
  <si>
    <t>Kábel  CYKY-J 5x10</t>
  </si>
  <si>
    <t>Pol152</t>
  </si>
  <si>
    <t>kábel CY 4 = H07V-U zeleno/žltý</t>
  </si>
  <si>
    <t>Pol153</t>
  </si>
  <si>
    <t>kábel CY 6 = H07V-U zeleno/žltý</t>
  </si>
  <si>
    <t>Pol154</t>
  </si>
  <si>
    <t>Elektroinšt. trubka ohybná do vonk. prostredia pr.16/20/25 mm</t>
  </si>
  <si>
    <t>Pol155</t>
  </si>
  <si>
    <t>Elektroinšt. trubka ocelová, pev. Uložená pr.16/20/25 mm</t>
  </si>
  <si>
    <t>Pol156</t>
  </si>
  <si>
    <t>Elektroinšt. žľab 125x50 mm,vr. veka,upevnenia a tvaroviek a prísl.</t>
  </si>
  <si>
    <t>Pol157</t>
  </si>
  <si>
    <t>Uholník 30x30x3mm</t>
  </si>
  <si>
    <t>Pol158</t>
  </si>
  <si>
    <t>Pol159</t>
  </si>
  <si>
    <t>Pol160</t>
  </si>
  <si>
    <t>120</t>
  </si>
  <si>
    <t>Pol161</t>
  </si>
  <si>
    <t>Pásovina FeZn do120mm2</t>
  </si>
  <si>
    <t>122</t>
  </si>
  <si>
    <t>Pol162</t>
  </si>
  <si>
    <t>Guľatina FeZn 10mm</t>
  </si>
  <si>
    <t>124</t>
  </si>
  <si>
    <t>Pol163</t>
  </si>
  <si>
    <t>Al štítok na označovanie káblov a prístrojov</t>
  </si>
  <si>
    <t>126</t>
  </si>
  <si>
    <t>Pol164</t>
  </si>
  <si>
    <t>Korugovaná trubka KOPOFLEX KF 09040</t>
  </si>
  <si>
    <t>Pol165</t>
  </si>
  <si>
    <t>Farba syntetická základná S2000/0100</t>
  </si>
  <si>
    <t>130</t>
  </si>
  <si>
    <t>Pol166</t>
  </si>
  <si>
    <t>Farba syntetická vrchná S2014/0100</t>
  </si>
  <si>
    <t>132</t>
  </si>
  <si>
    <t>Pol167</t>
  </si>
  <si>
    <t>Riedidlo pre nátery syntetické S6001/0000</t>
  </si>
  <si>
    <t>134</t>
  </si>
  <si>
    <t>D5</t>
  </si>
  <si>
    <t xml:space="preserve">  3.   46-M - Zemné práce pri extr.mont.prácach</t>
  </si>
  <si>
    <t>Pol168</t>
  </si>
  <si>
    <t>Vytýčenie káblovej trasy</t>
  </si>
  <si>
    <t>136</t>
  </si>
  <si>
    <t>Pol169</t>
  </si>
  <si>
    <t>Hĺbenie káblovej ryhy ručne š=35 cm,hl=80 cm hlbokej, tr.3</t>
  </si>
  <si>
    <t>138</t>
  </si>
  <si>
    <t>Pol170</t>
  </si>
  <si>
    <t>Chránička FXPM-Turbo 50</t>
  </si>
  <si>
    <t>140</t>
  </si>
  <si>
    <t>Pol171</t>
  </si>
  <si>
    <t>Výstražná fólia - červená</t>
  </si>
  <si>
    <t>142</t>
  </si>
  <si>
    <t>Pol172</t>
  </si>
  <si>
    <t>Zriadenie kábl. ložka z  piesku 35/10+10cm</t>
  </si>
  <si>
    <t>144</t>
  </si>
  <si>
    <t>Pol173</t>
  </si>
  <si>
    <t>Zásyp káblovej ryhy ručne š=35 cm,hl=80 cm hlbokej, tr.3</t>
  </si>
  <si>
    <t>146</t>
  </si>
  <si>
    <t>Pol174</t>
  </si>
  <si>
    <t>Úprava terénu tr.3</t>
  </si>
  <si>
    <t>148</t>
  </si>
  <si>
    <t>D6</t>
  </si>
  <si>
    <t xml:space="preserve"> 4. Hodinové zúčtovacie sadzby hl. II.-XI.</t>
  </si>
  <si>
    <t>Pol175</t>
  </si>
  <si>
    <t>Práce na el. technickom zariadení, kontrola merania a ovládania cez riadiaci systém</t>
  </si>
  <si>
    <t>hod</t>
  </si>
  <si>
    <t>150</t>
  </si>
  <si>
    <t>Pol176</t>
  </si>
  <si>
    <t>Oživenie systému a zriadenie technolog. zariadenia  komplex. vyskúšanie  cez riadiaci systém</t>
  </si>
  <si>
    <t>152</t>
  </si>
  <si>
    <t>Pol177</t>
  </si>
  <si>
    <t>Vykonanie odbornej prehliadky a skúšky  a vypracovanie správy v zmysle STN 33 15 00, STN 33 2000-6 a Vyhl. Č. 508/2007 Z.z.</t>
  </si>
  <si>
    <t>154</t>
  </si>
  <si>
    <t>Pol178</t>
  </si>
  <si>
    <t>Vybavenie stanoviska TISR</t>
  </si>
  <si>
    <t>156</t>
  </si>
  <si>
    <t>Pol179</t>
  </si>
  <si>
    <t>1.úradná skúška</t>
  </si>
  <si>
    <t>158</t>
  </si>
  <si>
    <t>PS 02 - MERANIE A REGULÁCIA</t>
  </si>
  <si>
    <t>D1 - 1. Špecifikácia rozvádzača DT1</t>
  </si>
  <si>
    <t>D3 - 2. Špecifikácia zariadení MaR:</t>
  </si>
  <si>
    <t>D4 - A. Dodávka + montáž</t>
  </si>
  <si>
    <t xml:space="preserve">    D5 - Materiál:</t>
  </si>
  <si>
    <t>D6 - B. Hodinové zúčtovacie sadzby hl. II.-XI.</t>
  </si>
  <si>
    <t>1. Špecifikácia rozvádzača DT1</t>
  </si>
  <si>
    <t>DT1</t>
  </si>
  <si>
    <t>Rozvádzač oceloplechový, nástenný, označenie DT1, jednodverový, rozmery:800x1800x400mm (šxvxhl), krytie: IP 55, odtieň RAL 7035</t>
  </si>
  <si>
    <t>Pol180</t>
  </si>
  <si>
    <t>Istič B40/3</t>
  </si>
  <si>
    <t>Pol182</t>
  </si>
  <si>
    <t>Prepäťová ochrana ,trieda T1+T2 (B+C), komplet</t>
  </si>
  <si>
    <t>Pol183</t>
  </si>
  <si>
    <t>Istič s odpínaním N pólom, Typ: iC60H, C2A</t>
  </si>
  <si>
    <t>Pol185</t>
  </si>
  <si>
    <t>Motorový istič s tepelnou ochranou pre napájanie dúchadiel, Prúd 2-12A, 24VDC, Jednotka: LUCBX6BL</t>
  </si>
  <si>
    <t>Pol186</t>
  </si>
  <si>
    <t>Pomocné relé 24VDC, 4x prepínací kontakt, 6A</t>
  </si>
  <si>
    <t>Pol187</t>
  </si>
  <si>
    <t>Pomocné relé 230VAC, 4x prepínací kontakt 10A</t>
  </si>
  <si>
    <t>Pol188</t>
  </si>
  <si>
    <t>Napájací zdroj 230VAC/24VDC, 5A</t>
  </si>
  <si>
    <t>Poznámka k položke:_x000D_
vrátane batérie BATT7,2Ah, 24VDC</t>
  </si>
  <si>
    <t>Pol189</t>
  </si>
  <si>
    <t>Prepínač so signálkou a s poistkou 24VDC, 4A, zelená signálka</t>
  </si>
  <si>
    <t>Poznámka k položke:_x000D_
Prepäťová ochrana pre RS485 + napájanie 24VDC, Základný modul: BXT BAS + BXT ML4 BE24</t>
  </si>
  <si>
    <t>Pol190</t>
  </si>
  <si>
    <t>Prepäťová ochrana pre signál 4...20mA</t>
  </si>
  <si>
    <t>Pol191</t>
  </si>
  <si>
    <t>Inteligentná riadiaca jednotka ,typ ADAM3600, vrátane potrebných IO modulov pre pripojenie všetkých IO signálov</t>
  </si>
  <si>
    <t>Pol192</t>
  </si>
  <si>
    <t>Rotuer Teltonika RTU500, HSPE + 3G router, Napájacie napätie 24VDC, Ethernet RJ45 4x, 1x GSM</t>
  </si>
  <si>
    <t>Pol193</t>
  </si>
  <si>
    <t>Patch Kábel Cat. 5e, Svorkovnicová poistka RSP4-LED/24V ,poistky 2A</t>
  </si>
  <si>
    <t>Pol195</t>
  </si>
  <si>
    <t>Svietidlo do rozvádzača žiarivkové 230V/11W s vypínačom</t>
  </si>
  <si>
    <t>Pol196</t>
  </si>
  <si>
    <t>Zásuvka 1-fázová na DIN lištu , 230V/16A, typ Z-SDF230-BS</t>
  </si>
  <si>
    <t>Pol197</t>
  </si>
  <si>
    <t>Termostat priestorový 0-50oC</t>
  </si>
  <si>
    <t>Pol198</t>
  </si>
  <si>
    <t>Ventilátor do dverí 230VAC/40W</t>
  </si>
  <si>
    <t>Pol199</t>
  </si>
  <si>
    <t>svorky do 2,5mm2,Wago šedá</t>
  </si>
  <si>
    <t>Pol200</t>
  </si>
  <si>
    <t>svorky do 2,5mm2,Wago modrá</t>
  </si>
  <si>
    <t>Pol201</t>
  </si>
  <si>
    <t>svorky do 2,5mm2,Wago žlto/zelená</t>
  </si>
  <si>
    <t>Pol202</t>
  </si>
  <si>
    <t>PE prípojnica</t>
  </si>
  <si>
    <t>Pol203</t>
  </si>
  <si>
    <t>N prípojnica</t>
  </si>
  <si>
    <t>Pol204</t>
  </si>
  <si>
    <t>TE prípojnica</t>
  </si>
  <si>
    <t>Pol205</t>
  </si>
  <si>
    <t>vývodka P16</t>
  </si>
  <si>
    <t>Pol206</t>
  </si>
  <si>
    <t>vývodka P21</t>
  </si>
  <si>
    <t>2. Špecifikácia zariadení MaR:</t>
  </si>
  <si>
    <t>Pol207</t>
  </si>
  <si>
    <t>Dúchadlo , Model: DL2, Elektrické parametre: 400V; 50Hz; 2,4A; 1,1kW</t>
  </si>
  <si>
    <t>Pol208</t>
  </si>
  <si>
    <t>Bezdrôtový snímač teploty, Typ: TML,Krytie: IP68</t>
  </si>
  <si>
    <t>Pol209</t>
  </si>
  <si>
    <t>Prijímacia jednotka, Typ: FEV4i</t>
  </si>
  <si>
    <t>Pol210</t>
  </si>
  <si>
    <t>Konektorová skriňa, Typ: KL3-S, Krytie: IP65</t>
  </si>
  <si>
    <t>Pol211</t>
  </si>
  <si>
    <t>Snímač vonkajšej teploty, Pt100, 2 vodiče s prevodníkom, Merací rozsah: -30°C...+60°C, Krytie: IP65 4...20mA</t>
  </si>
  <si>
    <t>A. Dodávka + montáž</t>
  </si>
  <si>
    <t>Pol212</t>
  </si>
  <si>
    <t>Rozvádzač DT 1  viď špecifikácia</t>
  </si>
  <si>
    <t>Pol213</t>
  </si>
  <si>
    <t>PC zostava+monitor 22"</t>
  </si>
  <si>
    <t>Pol214</t>
  </si>
  <si>
    <t>zdroj UPS APC SMART 230V 1,5kVA (1kW)</t>
  </si>
  <si>
    <t>Pol215</t>
  </si>
  <si>
    <t>Program . SW, oživenie , zaškolenie</t>
  </si>
  <si>
    <t>Pol216</t>
  </si>
  <si>
    <t>Snímač  MaR  viď špecifikácia</t>
  </si>
  <si>
    <t>Pol217</t>
  </si>
  <si>
    <t>Kábel  OLFLEX CL. 110 BK 300/500V 3G1,0</t>
  </si>
  <si>
    <t>Pol218</t>
  </si>
  <si>
    <t>Kábel OLFLEX CL. 110 BK 300/500V 3G1,5</t>
  </si>
  <si>
    <t>Pol219</t>
  </si>
  <si>
    <t>Pol220</t>
  </si>
  <si>
    <t>Kábel  OLFLEX CL. 110 BK 300/500V 7G1,5</t>
  </si>
  <si>
    <t>Pol221</t>
  </si>
  <si>
    <t>Kábel  Li2YCY(TP) 2x2x0,8</t>
  </si>
  <si>
    <t>Pol222</t>
  </si>
  <si>
    <t>Pol223</t>
  </si>
  <si>
    <t>B. Hodinové zúčtovacie sadzby hl. II.-XI.</t>
  </si>
  <si>
    <t>Pol224</t>
  </si>
  <si>
    <t>Oživenie systému a zriadenie technolog. zariadenia  komplex. vyskúšanie  riadiaci systém</t>
  </si>
  <si>
    <t>Pol225</t>
  </si>
  <si>
    <t>Vykonanie odbornej prehliadky a skúšky a vypracovanie správy v zmysle STN 33 15 00, STN 33 2000-6 a Vyhl. Č. 508/2007 Z.z.</t>
  </si>
  <si>
    <t>Pol226</t>
  </si>
  <si>
    <t>Vodorovné premiestnenie výkopku  po nespevnenej ceste z  horniny tr.1-4, nad 1000 do 10000 m3 na vzdialenosť do 1000 m</t>
  </si>
  <si>
    <t>Kryt cementobetónový cestných komunikácií skupiny CB III pre TDZ IV, V a VI, hr. 200 mm</t>
  </si>
  <si>
    <t>Nátery epoxidové farby bielej omietok stien dvojnásobné 1x s emailovaním a 1x plným tmelením</t>
  </si>
  <si>
    <t>Geomreža pre stabilizáciu podkladu, tuhá dvojosá z polypropylénu pevnosť v ťahu do 20 kN/m sklon do 1 : 5</t>
  </si>
  <si>
    <t xml:space="preserve">Mostná váha 60t (18m) vrátane betónového prefabrikátu ( napr. SP6018 DFW), </t>
  </si>
  <si>
    <t>162301162.S</t>
  </si>
  <si>
    <t>289971441.S</t>
  </si>
  <si>
    <t>581130315.S</t>
  </si>
  <si>
    <t>783851212</t>
  </si>
  <si>
    <t>Poznámka k položke:_x000D_
4 línie prevzdušňovacích a odvodňovacích potrubí v každom boxe_x000D_
Dĺžka betónového prefabrikátu: min. 99 cm a max. 110 cm_x000D_
potrubia - betónový prefabrikát s kónickými tryskami vyrobenými z  PA6_x000D_
diely potrubia vybavené integrovaným tesnením EPDM alebo SBR_x000D_
Betón odolný voči kyselinám triedy: C40/50 B7 bez Ca3_x000D_
inšpekčný otvor s poklopom s nehrdzavejúcej ocele pre každú líniu potrubia_x000D_
prierez potrubia min 300 cm2_x000D_
Priemer prevzdušňovacieho potrubia: min 200 mm_x000D_
povolená záťaž min. 170 kN/m_x000D_
Vzduchové vymeniteľné trysky _x000D_
min. 8 ks trysiek/ 1 m potrubia_x000D_
min. priemer trysky 6 mm a max. 7 mm</t>
  </si>
  <si>
    <t>Poznámka k položke:_x000D_
Vmax &gt; min. 1000 m3/ hod_x000D_
Celkový rozdiel tlaku &gt; 2100 Pa (hustota 1,2 kg/m3 a 20°C)_x000D_
Motor P(W) min. 0,55 kW_x000D_
stupeň ochrany IP 55_x000D_
tepelná ochrana motora_x000D_
súčasť dodávky 30 cm flexibilná mikrobiologicky rezistentná spojovacia hadica s priemerom 200mm_x000D_
možnosť horizontálnej aj vertikálnej inštalácie fénu_x000D_
spojovacia obruč z nehrdzavejúcej ocele s priemrom 200 mm_x000D_
krytie dúchadiel musí byť vyrobené z liateho hliníka</t>
  </si>
  <si>
    <t>Poznámka k položke:_x000D_
Výška min. 2000 mm_x000D_
priemer min. 1100 mm_x000D_
kovový poklop s teleskopickou nadstavbou pre úpravu výšky od 50 do 280 mm_x000D_
vyrobený z Polyetylénu_x000D_
povolená záťaž poklopu min. 400 kN_x000D_
chemicky a mikrobiologicky rezistentný_x000D_
možnosť odviesť odpadovú vodu z min. 4 prevzdušňovacích potrubí_x000D_
1kw čerpadlo s hladinovou sondou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</si>
</sst>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Fill="1" applyBorder="1" applyAlignment="1" applyProtection="1">
      <alignment vertical="center"/>
      <protection locked="0"/>
    </xf>
    <xf numFmtId="0" fontId="30" fillId="0" borderId="3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8" fillId="0" borderId="3" xfId="0" applyFont="1" applyFill="1" applyBorder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Alignment="1"/>
    <xf numFmtId="0" fontId="31" fillId="0" borderId="0" xfId="0" applyFont="1" applyFill="1" applyAlignment="1">
      <alignment horizontal="left" vertical="center"/>
    </xf>
    <xf numFmtId="0" fontId="32" fillId="0" borderId="0" xfId="0" applyFont="1" applyFill="1" applyAlignment="1">
      <alignment vertical="center" wrapText="1"/>
    </xf>
    <xf numFmtId="0" fontId="0" fillId="0" borderId="14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18" fillId="0" borderId="19" xfId="0" applyFont="1" applyFill="1" applyBorder="1" applyAlignment="1">
      <alignment horizontal="left" vertical="center"/>
    </xf>
    <xf numFmtId="0" fontId="18" fillId="0" borderId="20" xfId="0" applyFont="1" applyFill="1" applyBorder="1" applyAlignment="1">
      <alignment horizontal="center" vertical="center"/>
    </xf>
    <xf numFmtId="166" fontId="18" fillId="0" borderId="20" xfId="0" applyNumberFormat="1" applyFont="1" applyFill="1" applyBorder="1" applyAlignment="1">
      <alignment vertical="center"/>
    </xf>
    <xf numFmtId="166" fontId="18" fillId="0" borderId="21" xfId="0" applyNumberFormat="1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opLeftCell="A61" workbookViewId="0">
      <selection activeCell="AI109" sqref="AI10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56" t="s">
        <v>5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63" t="s">
        <v>12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R5" s="17"/>
      <c r="BS5" s="14" t="s">
        <v>6</v>
      </c>
    </row>
    <row r="6" spans="1:74" s="1" customFormat="1" ht="37" customHeight="1">
      <c r="B6" s="17"/>
      <c r="D6" s="22" t="s">
        <v>13</v>
      </c>
      <c r="K6" s="264" t="s">
        <v>14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28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63.75" customHeight="1">
      <c r="B23" s="17"/>
      <c r="E23" s="258" t="s">
        <v>32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9">
        <f>ROUND(AG94,2)</f>
        <v>0</v>
      </c>
      <c r="AL26" s="260"/>
      <c r="AM26" s="260"/>
      <c r="AN26" s="260"/>
      <c r="AO26" s="260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1" t="s">
        <v>34</v>
      </c>
      <c r="M28" s="261"/>
      <c r="N28" s="261"/>
      <c r="O28" s="261"/>
      <c r="P28" s="261"/>
      <c r="Q28" s="26"/>
      <c r="R28" s="26"/>
      <c r="S28" s="26"/>
      <c r="T28" s="26"/>
      <c r="U28" s="26"/>
      <c r="V28" s="26"/>
      <c r="W28" s="261" t="s">
        <v>35</v>
      </c>
      <c r="X28" s="261"/>
      <c r="Y28" s="261"/>
      <c r="Z28" s="261"/>
      <c r="AA28" s="261"/>
      <c r="AB28" s="261"/>
      <c r="AC28" s="261"/>
      <c r="AD28" s="261"/>
      <c r="AE28" s="261"/>
      <c r="AF28" s="26"/>
      <c r="AG28" s="26"/>
      <c r="AH28" s="26"/>
      <c r="AI28" s="26"/>
      <c r="AJ28" s="26"/>
      <c r="AK28" s="261" t="s">
        <v>36</v>
      </c>
      <c r="AL28" s="261"/>
      <c r="AM28" s="261"/>
      <c r="AN28" s="261"/>
      <c r="AO28" s="261"/>
      <c r="AP28" s="26"/>
      <c r="AQ28" s="26"/>
      <c r="AR28" s="27"/>
      <c r="BE28" s="26"/>
    </row>
    <row r="29" spans="1:71" s="3" customFormat="1" ht="14.5" customHeight="1">
      <c r="B29" s="31"/>
      <c r="D29" s="23" t="s">
        <v>37</v>
      </c>
      <c r="F29" s="23" t="s">
        <v>38</v>
      </c>
      <c r="L29" s="265">
        <v>0.2</v>
      </c>
      <c r="M29" s="255"/>
      <c r="N29" s="255"/>
      <c r="O29" s="255"/>
      <c r="P29" s="255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ROUND(AV94, 2)</f>
        <v>0</v>
      </c>
      <c r="AL29" s="255"/>
      <c r="AM29" s="255"/>
      <c r="AN29" s="255"/>
      <c r="AO29" s="255"/>
      <c r="AR29" s="31"/>
    </row>
    <row r="30" spans="1:71" s="3" customFormat="1" ht="14.5" customHeight="1">
      <c r="B30" s="31"/>
      <c r="F30" s="23" t="s">
        <v>39</v>
      </c>
      <c r="L30" s="265">
        <v>0.2</v>
      </c>
      <c r="M30" s="255"/>
      <c r="N30" s="255"/>
      <c r="O30" s="255"/>
      <c r="P30" s="255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ROUND(AW94, 2)</f>
        <v>0</v>
      </c>
      <c r="AL30" s="255"/>
      <c r="AM30" s="255"/>
      <c r="AN30" s="255"/>
      <c r="AO30" s="255"/>
      <c r="AR30" s="31"/>
    </row>
    <row r="31" spans="1:71" s="3" customFormat="1" ht="14.5" hidden="1" customHeight="1">
      <c r="B31" s="31"/>
      <c r="F31" s="23" t="s">
        <v>40</v>
      </c>
      <c r="L31" s="265">
        <v>0.2</v>
      </c>
      <c r="M31" s="255"/>
      <c r="N31" s="255"/>
      <c r="O31" s="255"/>
      <c r="P31" s="255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1"/>
    </row>
    <row r="32" spans="1:71" s="3" customFormat="1" ht="14.5" hidden="1" customHeight="1">
      <c r="B32" s="31"/>
      <c r="F32" s="23" t="s">
        <v>41</v>
      </c>
      <c r="L32" s="265">
        <v>0.2</v>
      </c>
      <c r="M32" s="255"/>
      <c r="N32" s="255"/>
      <c r="O32" s="255"/>
      <c r="P32" s="255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1"/>
    </row>
    <row r="33" spans="1:57" s="3" customFormat="1" ht="14.5" hidden="1" customHeight="1">
      <c r="B33" s="31"/>
      <c r="F33" s="23" t="s">
        <v>42</v>
      </c>
      <c r="L33" s="265">
        <v>0</v>
      </c>
      <c r="M33" s="255"/>
      <c r="N33" s="255"/>
      <c r="O33" s="255"/>
      <c r="P33" s="255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45" t="s">
        <v>45</v>
      </c>
      <c r="Y35" s="246"/>
      <c r="Z35" s="246"/>
      <c r="AA35" s="246"/>
      <c r="AB35" s="246"/>
      <c r="AC35" s="34"/>
      <c r="AD35" s="34"/>
      <c r="AE35" s="34"/>
      <c r="AF35" s="34"/>
      <c r="AG35" s="34"/>
      <c r="AH35" s="34"/>
      <c r="AI35" s="34"/>
      <c r="AJ35" s="34"/>
      <c r="AK35" s="247">
        <f>SUM(AK26:AK33)</f>
        <v>0</v>
      </c>
      <c r="AL35" s="246"/>
      <c r="AM35" s="246"/>
      <c r="AN35" s="246"/>
      <c r="AO35" s="248"/>
      <c r="AP35" s="32"/>
      <c r="AQ35" s="32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2020MB109</v>
      </c>
      <c r="AR84" s="45"/>
    </row>
    <row r="85" spans="1:91" s="5" customFormat="1" ht="37" customHeight="1">
      <c r="B85" s="46"/>
      <c r="C85" s="47" t="s">
        <v>13</v>
      </c>
      <c r="L85" s="250" t="str">
        <f>K6</f>
        <v>VÝSTAVBA KOMPOSTÁRNE V MESTE ZLATÉ MORAVCE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46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Zlaté Moravce, p.č. 14160/1, 14160/5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52" t="str">
        <f>IF(AN8= "","",AN8)</f>
        <v>10. 12. 2019</v>
      </c>
      <c r="AN87" s="252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Zlaté Moravce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241" t="str">
        <f>IF(E17="","",E17)</f>
        <v>HESCON s.r.o.</v>
      </c>
      <c r="AN89" s="242"/>
      <c r="AO89" s="242"/>
      <c r="AP89" s="242"/>
      <c r="AQ89" s="26"/>
      <c r="AR89" s="27"/>
      <c r="AS89" s="237" t="s">
        <v>53</v>
      </c>
      <c r="AT89" s="23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5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41" t="str">
        <f>IF(E20="","",E20)</f>
        <v>HESCON s.r.o.</v>
      </c>
      <c r="AN90" s="242"/>
      <c r="AO90" s="242"/>
      <c r="AP90" s="242"/>
      <c r="AQ90" s="26"/>
      <c r="AR90" s="27"/>
      <c r="AS90" s="239"/>
      <c r="AT90" s="24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39"/>
      <c r="AT91" s="24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49" t="s">
        <v>54</v>
      </c>
      <c r="D92" s="244"/>
      <c r="E92" s="244"/>
      <c r="F92" s="244"/>
      <c r="G92" s="244"/>
      <c r="H92" s="54"/>
      <c r="I92" s="253" t="s">
        <v>55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3" t="s">
        <v>56</v>
      </c>
      <c r="AH92" s="244"/>
      <c r="AI92" s="244"/>
      <c r="AJ92" s="244"/>
      <c r="AK92" s="244"/>
      <c r="AL92" s="244"/>
      <c r="AM92" s="244"/>
      <c r="AN92" s="253" t="s">
        <v>57</v>
      </c>
      <c r="AO92" s="244"/>
      <c r="AP92" s="266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5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36">
        <f>ROUND(SUM(AG95:AG108),2)</f>
        <v>0</v>
      </c>
      <c r="AH94" s="236"/>
      <c r="AI94" s="236"/>
      <c r="AJ94" s="236"/>
      <c r="AK94" s="236"/>
      <c r="AL94" s="236"/>
      <c r="AM94" s="236"/>
      <c r="AN94" s="262">
        <f t="shared" ref="AN94:AN108" si="0">SUM(AG94,AT94)</f>
        <v>0</v>
      </c>
      <c r="AO94" s="262"/>
      <c r="AP94" s="262"/>
      <c r="AQ94" s="66" t="s">
        <v>1</v>
      </c>
      <c r="AR94" s="62"/>
      <c r="AS94" s="67">
        <f>ROUND(SUM(AS95:AS108),2)</f>
        <v>0</v>
      </c>
      <c r="AT94" s="68">
        <f t="shared" ref="AT94:AT108" si="1">ROUND(SUM(AV94:AW94),2)</f>
        <v>0</v>
      </c>
      <c r="AU94" s="69">
        <f>ROUND(SUM(AU95:AU108),5)</f>
        <v>13129.49533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ROUND(SUM(AZ95:AZ108),2)</f>
        <v>0</v>
      </c>
      <c r="BA94" s="68">
        <f>ROUND(SUM(BA95:BA108),2)</f>
        <v>0</v>
      </c>
      <c r="BB94" s="68">
        <f>ROUND(SUM(BB95:BB108),2)</f>
        <v>0</v>
      </c>
      <c r="BC94" s="68">
        <f>ROUND(SUM(BC95:BC108),2)</f>
        <v>0</v>
      </c>
      <c r="BD94" s="70">
        <f>ROUND(SUM(BD95:BD108),2)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16.5" customHeight="1">
      <c r="A95" s="73" t="s">
        <v>77</v>
      </c>
      <c r="B95" s="74"/>
      <c r="C95" s="75"/>
      <c r="D95" s="233" t="s">
        <v>78</v>
      </c>
      <c r="E95" s="233"/>
      <c r="F95" s="233"/>
      <c r="G95" s="233"/>
      <c r="H95" s="233"/>
      <c r="I95" s="76"/>
      <c r="J95" s="233" t="s">
        <v>79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4">
        <f>'SO 101 - HTÚ'!J30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77" t="s">
        <v>80</v>
      </c>
      <c r="AR95" s="74"/>
      <c r="AS95" s="78">
        <v>0</v>
      </c>
      <c r="AT95" s="79">
        <f t="shared" si="1"/>
        <v>0</v>
      </c>
      <c r="AU95" s="80">
        <f>'SO 101 - HTÚ'!P118</f>
        <v>1795.9691559999999</v>
      </c>
      <c r="AV95" s="79">
        <f>'SO 101 - HTÚ'!J33</f>
        <v>0</v>
      </c>
      <c r="AW95" s="79">
        <f>'SO 101 - HTÚ'!J34</f>
        <v>0</v>
      </c>
      <c r="AX95" s="79">
        <f>'SO 101 - HTÚ'!J35</f>
        <v>0</v>
      </c>
      <c r="AY95" s="79">
        <f>'SO 101 - HTÚ'!J36</f>
        <v>0</v>
      </c>
      <c r="AZ95" s="79">
        <f>'SO 101 - HTÚ'!F33</f>
        <v>0</v>
      </c>
      <c r="BA95" s="79">
        <f>'SO 101 - HTÚ'!F34</f>
        <v>0</v>
      </c>
      <c r="BB95" s="79">
        <f>'SO 101 - HTÚ'!F35</f>
        <v>0</v>
      </c>
      <c r="BC95" s="79">
        <f>'SO 101 - HTÚ'!F36</f>
        <v>0</v>
      </c>
      <c r="BD95" s="81">
        <f>'SO 101 - HTÚ'!F37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73</v>
      </c>
    </row>
    <row r="96" spans="1:91" s="7" customFormat="1" ht="16.5" customHeight="1">
      <c r="A96" s="73" t="s">
        <v>77</v>
      </c>
      <c r="B96" s="74"/>
      <c r="C96" s="75"/>
      <c r="D96" s="233" t="s">
        <v>83</v>
      </c>
      <c r="E96" s="233"/>
      <c r="F96" s="233"/>
      <c r="G96" s="233"/>
      <c r="H96" s="233"/>
      <c r="I96" s="76"/>
      <c r="J96" s="233" t="s">
        <v>84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4">
        <f>'SO 102 - HALA PRE DRVIĆ'!J30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77" t="s">
        <v>80</v>
      </c>
      <c r="AR96" s="74"/>
      <c r="AS96" s="78">
        <v>0</v>
      </c>
      <c r="AT96" s="79">
        <f t="shared" si="1"/>
        <v>0</v>
      </c>
      <c r="AU96" s="80">
        <f>'SO 102 - HALA PRE DRVIĆ'!P130</f>
        <v>3342.9055371199997</v>
      </c>
      <c r="AV96" s="79">
        <f>'SO 102 - HALA PRE DRVIĆ'!J33</f>
        <v>0</v>
      </c>
      <c r="AW96" s="79">
        <f>'SO 102 - HALA PRE DRVIĆ'!J34</f>
        <v>0</v>
      </c>
      <c r="AX96" s="79">
        <f>'SO 102 - HALA PRE DRVIĆ'!J35</f>
        <v>0</v>
      </c>
      <c r="AY96" s="79">
        <f>'SO 102 - HALA PRE DRVIĆ'!J36</f>
        <v>0</v>
      </c>
      <c r="AZ96" s="79">
        <f>'SO 102 - HALA PRE DRVIĆ'!F33</f>
        <v>0</v>
      </c>
      <c r="BA96" s="79">
        <f>'SO 102 - HALA PRE DRVIĆ'!F34</f>
        <v>0</v>
      </c>
      <c r="BB96" s="79">
        <f>'SO 102 - HALA PRE DRVIĆ'!F35</f>
        <v>0</v>
      </c>
      <c r="BC96" s="79">
        <f>'SO 102 - HALA PRE DRVIĆ'!F36</f>
        <v>0</v>
      </c>
      <c r="BD96" s="81">
        <f>'SO 102 - HALA PRE DRVIĆ'!F37</f>
        <v>0</v>
      </c>
      <c r="BT96" s="82" t="s">
        <v>81</v>
      </c>
      <c r="BV96" s="82" t="s">
        <v>75</v>
      </c>
      <c r="BW96" s="82" t="s">
        <v>85</v>
      </c>
      <c r="BX96" s="82" t="s">
        <v>4</v>
      </c>
      <c r="CL96" s="82" t="s">
        <v>1</v>
      </c>
      <c r="CM96" s="82" t="s">
        <v>73</v>
      </c>
    </row>
    <row r="97" spans="1:91" s="7" customFormat="1" ht="16.5" customHeight="1">
      <c r="A97" s="73" t="s">
        <v>77</v>
      </c>
      <c r="B97" s="74"/>
      <c r="C97" s="75"/>
      <c r="D97" s="233" t="s">
        <v>86</v>
      </c>
      <c r="E97" s="233"/>
      <c r="F97" s="233"/>
      <c r="G97" s="233"/>
      <c r="H97" s="233"/>
      <c r="I97" s="76"/>
      <c r="J97" s="233" t="s">
        <v>87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4">
        <f>'SO 103 - KOMPOSTOVACIA PL...'!J30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77" t="s">
        <v>80</v>
      </c>
      <c r="AR97" s="74"/>
      <c r="AS97" s="78">
        <v>0</v>
      </c>
      <c r="AT97" s="79">
        <f t="shared" si="1"/>
        <v>0</v>
      </c>
      <c r="AU97" s="80">
        <f>'SO 103 - KOMPOSTOVACIA PL...'!P128</f>
        <v>982.87387890000002</v>
      </c>
      <c r="AV97" s="79">
        <f>'SO 103 - KOMPOSTOVACIA PL...'!J33</f>
        <v>0</v>
      </c>
      <c r="AW97" s="79">
        <f>'SO 103 - KOMPOSTOVACIA PL...'!J34</f>
        <v>0</v>
      </c>
      <c r="AX97" s="79">
        <f>'SO 103 - KOMPOSTOVACIA PL...'!J35</f>
        <v>0</v>
      </c>
      <c r="AY97" s="79">
        <f>'SO 103 - KOMPOSTOVACIA PL...'!J36</f>
        <v>0</v>
      </c>
      <c r="AZ97" s="79">
        <f>'SO 103 - KOMPOSTOVACIA PL...'!F33</f>
        <v>0</v>
      </c>
      <c r="BA97" s="79">
        <f>'SO 103 - KOMPOSTOVACIA PL...'!F34</f>
        <v>0</v>
      </c>
      <c r="BB97" s="79">
        <f>'SO 103 - KOMPOSTOVACIA PL...'!F35</f>
        <v>0</v>
      </c>
      <c r="BC97" s="79">
        <f>'SO 103 - KOMPOSTOVACIA PL...'!F36</f>
        <v>0</v>
      </c>
      <c r="BD97" s="81">
        <f>'SO 103 - KOMPOSTOVACIA PL...'!F37</f>
        <v>0</v>
      </c>
      <c r="BT97" s="82" t="s">
        <v>81</v>
      </c>
      <c r="BV97" s="82" t="s">
        <v>75</v>
      </c>
      <c r="BW97" s="82" t="s">
        <v>88</v>
      </c>
      <c r="BX97" s="82" t="s">
        <v>4</v>
      </c>
      <c r="CL97" s="82" t="s">
        <v>1</v>
      </c>
      <c r="CM97" s="82" t="s">
        <v>73</v>
      </c>
    </row>
    <row r="98" spans="1:91" s="7" customFormat="1" ht="16.5" customHeight="1">
      <c r="A98" s="73" t="s">
        <v>77</v>
      </c>
      <c r="B98" s="74"/>
      <c r="C98" s="75"/>
      <c r="D98" s="233" t="s">
        <v>89</v>
      </c>
      <c r="E98" s="233"/>
      <c r="F98" s="233"/>
      <c r="G98" s="233"/>
      <c r="H98" s="233"/>
      <c r="I98" s="76"/>
      <c r="J98" s="233" t="s">
        <v>90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4">
        <f>'SO 105 - OPORNÝ MÚR'!J30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77" t="s">
        <v>80</v>
      </c>
      <c r="AR98" s="74"/>
      <c r="AS98" s="78">
        <v>0</v>
      </c>
      <c r="AT98" s="79">
        <f t="shared" si="1"/>
        <v>0</v>
      </c>
      <c r="AU98" s="80">
        <f>'SO 105 - OPORNÝ MÚR'!P121</f>
        <v>5463.8861316899993</v>
      </c>
      <c r="AV98" s="79">
        <f>'SO 105 - OPORNÝ MÚR'!J33</f>
        <v>0</v>
      </c>
      <c r="AW98" s="79">
        <f>'SO 105 - OPORNÝ MÚR'!J34</f>
        <v>0</v>
      </c>
      <c r="AX98" s="79">
        <f>'SO 105 - OPORNÝ MÚR'!J35</f>
        <v>0</v>
      </c>
      <c r="AY98" s="79">
        <f>'SO 105 - OPORNÝ MÚR'!J36</f>
        <v>0</v>
      </c>
      <c r="AZ98" s="79">
        <f>'SO 105 - OPORNÝ MÚR'!F33</f>
        <v>0</v>
      </c>
      <c r="BA98" s="79">
        <f>'SO 105 - OPORNÝ MÚR'!F34</f>
        <v>0</v>
      </c>
      <c r="BB98" s="79">
        <f>'SO 105 - OPORNÝ MÚR'!F35</f>
        <v>0</v>
      </c>
      <c r="BC98" s="79">
        <f>'SO 105 - OPORNÝ MÚR'!F36</f>
        <v>0</v>
      </c>
      <c r="BD98" s="81">
        <f>'SO 105 - OPORNÝ MÚR'!F37</f>
        <v>0</v>
      </c>
      <c r="BT98" s="82" t="s">
        <v>81</v>
      </c>
      <c r="BV98" s="82" t="s">
        <v>75</v>
      </c>
      <c r="BW98" s="82" t="s">
        <v>91</v>
      </c>
      <c r="BX98" s="82" t="s">
        <v>4</v>
      </c>
      <c r="CL98" s="82" t="s">
        <v>1</v>
      </c>
      <c r="CM98" s="82" t="s">
        <v>73</v>
      </c>
    </row>
    <row r="99" spans="1:91" s="7" customFormat="1" ht="16.5" customHeight="1">
      <c r="A99" s="73" t="s">
        <v>77</v>
      </c>
      <c r="B99" s="74"/>
      <c r="C99" s="75"/>
      <c r="D99" s="233" t="s">
        <v>92</v>
      </c>
      <c r="E99" s="233"/>
      <c r="F99" s="233"/>
      <c r="G99" s="233"/>
      <c r="H99" s="233"/>
      <c r="I99" s="76"/>
      <c r="J99" s="233" t="s">
        <v>93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4">
        <f>'SO 107 - CESTNÁ VÁHA'!J30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77" t="s">
        <v>80</v>
      </c>
      <c r="AR99" s="74"/>
      <c r="AS99" s="78">
        <v>0</v>
      </c>
      <c r="AT99" s="79">
        <f t="shared" si="1"/>
        <v>0</v>
      </c>
      <c r="AU99" s="80">
        <f>'SO 107 - CESTNÁ VÁHA'!P124</f>
        <v>580.67141953999999</v>
      </c>
      <c r="AV99" s="79">
        <f>'SO 107 - CESTNÁ VÁHA'!J33</f>
        <v>0</v>
      </c>
      <c r="AW99" s="79">
        <f>'SO 107 - CESTNÁ VÁHA'!J34</f>
        <v>0</v>
      </c>
      <c r="AX99" s="79">
        <f>'SO 107 - CESTNÁ VÁHA'!J35</f>
        <v>0</v>
      </c>
      <c r="AY99" s="79">
        <f>'SO 107 - CESTNÁ VÁHA'!J36</f>
        <v>0</v>
      </c>
      <c r="AZ99" s="79">
        <f>'SO 107 - CESTNÁ VÁHA'!F33</f>
        <v>0</v>
      </c>
      <c r="BA99" s="79">
        <f>'SO 107 - CESTNÁ VÁHA'!F34</f>
        <v>0</v>
      </c>
      <c r="BB99" s="79">
        <f>'SO 107 - CESTNÁ VÁHA'!F35</f>
        <v>0</v>
      </c>
      <c r="BC99" s="79">
        <f>'SO 107 - CESTNÁ VÁHA'!F36</f>
        <v>0</v>
      </c>
      <c r="BD99" s="81">
        <f>'SO 107 - CESTNÁ VÁHA'!F37</f>
        <v>0</v>
      </c>
      <c r="BT99" s="82" t="s">
        <v>81</v>
      </c>
      <c r="BV99" s="82" t="s">
        <v>75</v>
      </c>
      <c r="BW99" s="82" t="s">
        <v>94</v>
      </c>
      <c r="BX99" s="82" t="s">
        <v>4</v>
      </c>
      <c r="CL99" s="82" t="s">
        <v>1</v>
      </c>
      <c r="CM99" s="82" t="s">
        <v>73</v>
      </c>
    </row>
    <row r="100" spans="1:91" s="7" customFormat="1" ht="16.5" customHeight="1">
      <c r="A100" s="73" t="s">
        <v>77</v>
      </c>
      <c r="B100" s="74"/>
      <c r="C100" s="75"/>
      <c r="D100" s="233" t="s">
        <v>95</v>
      </c>
      <c r="E100" s="233"/>
      <c r="F100" s="233"/>
      <c r="G100" s="233"/>
      <c r="H100" s="233"/>
      <c r="I100" s="76"/>
      <c r="J100" s="233" t="s">
        <v>96</v>
      </c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4">
        <f>'SO 201 - SPEVNENÉ PLOCHY'!J30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77" t="s">
        <v>80</v>
      </c>
      <c r="AR100" s="74"/>
      <c r="AS100" s="78">
        <v>0</v>
      </c>
      <c r="AT100" s="79">
        <f t="shared" si="1"/>
        <v>0</v>
      </c>
      <c r="AU100" s="80">
        <f>'SO 201 - SPEVNENÉ PLOCHY'!P122</f>
        <v>585.44159999999999</v>
      </c>
      <c r="AV100" s="79">
        <f>'SO 201 - SPEVNENÉ PLOCHY'!J33</f>
        <v>0</v>
      </c>
      <c r="AW100" s="79">
        <f>'SO 201 - SPEVNENÉ PLOCHY'!J34</f>
        <v>0</v>
      </c>
      <c r="AX100" s="79">
        <f>'SO 201 - SPEVNENÉ PLOCHY'!J35</f>
        <v>0</v>
      </c>
      <c r="AY100" s="79">
        <f>'SO 201 - SPEVNENÉ PLOCHY'!J36</f>
        <v>0</v>
      </c>
      <c r="AZ100" s="79">
        <f>'SO 201 - SPEVNENÉ PLOCHY'!F33</f>
        <v>0</v>
      </c>
      <c r="BA100" s="79">
        <f>'SO 201 - SPEVNENÉ PLOCHY'!F34</f>
        <v>0</v>
      </c>
      <c r="BB100" s="79">
        <f>'SO 201 - SPEVNENÉ PLOCHY'!F35</f>
        <v>0</v>
      </c>
      <c r="BC100" s="79">
        <f>'SO 201 - SPEVNENÉ PLOCHY'!F36</f>
        <v>0</v>
      </c>
      <c r="BD100" s="81">
        <f>'SO 201 - SPEVNENÉ PLOCHY'!F37</f>
        <v>0</v>
      </c>
      <c r="BT100" s="82" t="s">
        <v>81</v>
      </c>
      <c r="BV100" s="82" t="s">
        <v>75</v>
      </c>
      <c r="BW100" s="82" t="s">
        <v>97</v>
      </c>
      <c r="BX100" s="82" t="s">
        <v>4</v>
      </c>
      <c r="CL100" s="82" t="s">
        <v>1</v>
      </c>
      <c r="CM100" s="82" t="s">
        <v>73</v>
      </c>
    </row>
    <row r="101" spans="1:91" s="7" customFormat="1" ht="27" customHeight="1">
      <c r="A101" s="73" t="s">
        <v>77</v>
      </c>
      <c r="B101" s="74"/>
      <c r="C101" s="75"/>
      <c r="D101" s="233" t="s">
        <v>98</v>
      </c>
      <c r="E101" s="233"/>
      <c r="F101" s="233"/>
      <c r="G101" s="233"/>
      <c r="H101" s="233"/>
      <c r="I101" s="76"/>
      <c r="J101" s="233" t="s">
        <v>99</v>
      </c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33"/>
      <c r="AG101" s="234">
        <f>'SO 202 - VNÚTROAREÁLOVÁ P...'!J30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77" t="s">
        <v>80</v>
      </c>
      <c r="AR101" s="74"/>
      <c r="AS101" s="78">
        <v>0</v>
      </c>
      <c r="AT101" s="79">
        <f t="shared" si="1"/>
        <v>0</v>
      </c>
      <c r="AU101" s="80">
        <f>'SO 202 - VNÚTROAREÁLOVÁ P...'!P122</f>
        <v>376.80619600000006</v>
      </c>
      <c r="AV101" s="79">
        <f>'SO 202 - VNÚTROAREÁLOVÁ P...'!J33</f>
        <v>0</v>
      </c>
      <c r="AW101" s="79">
        <f>'SO 202 - VNÚTROAREÁLOVÁ P...'!J34</f>
        <v>0</v>
      </c>
      <c r="AX101" s="79">
        <f>'SO 202 - VNÚTROAREÁLOVÁ P...'!J35</f>
        <v>0</v>
      </c>
      <c r="AY101" s="79">
        <f>'SO 202 - VNÚTROAREÁLOVÁ P...'!J36</f>
        <v>0</v>
      </c>
      <c r="AZ101" s="79">
        <f>'SO 202 - VNÚTROAREÁLOVÁ P...'!F33</f>
        <v>0</v>
      </c>
      <c r="BA101" s="79">
        <f>'SO 202 - VNÚTROAREÁLOVÁ P...'!F34</f>
        <v>0</v>
      </c>
      <c r="BB101" s="79">
        <f>'SO 202 - VNÚTROAREÁLOVÁ P...'!F35</f>
        <v>0</v>
      </c>
      <c r="BC101" s="79">
        <f>'SO 202 - VNÚTROAREÁLOVÁ P...'!F36</f>
        <v>0</v>
      </c>
      <c r="BD101" s="81">
        <f>'SO 202 - VNÚTROAREÁLOVÁ P...'!F37</f>
        <v>0</v>
      </c>
      <c r="BT101" s="82" t="s">
        <v>81</v>
      </c>
      <c r="BV101" s="82" t="s">
        <v>75</v>
      </c>
      <c r="BW101" s="82" t="s">
        <v>100</v>
      </c>
      <c r="BX101" s="82" t="s">
        <v>4</v>
      </c>
      <c r="CL101" s="82" t="s">
        <v>1</v>
      </c>
      <c r="CM101" s="82" t="s">
        <v>73</v>
      </c>
    </row>
    <row r="102" spans="1:91" s="7" customFormat="1" ht="16.5" customHeight="1">
      <c r="A102" s="73" t="s">
        <v>77</v>
      </c>
      <c r="B102" s="74"/>
      <c r="C102" s="75"/>
      <c r="D102" s="233" t="s">
        <v>101</v>
      </c>
      <c r="E102" s="233"/>
      <c r="F102" s="233"/>
      <c r="G102" s="233"/>
      <c r="H102" s="233"/>
      <c r="I102" s="76"/>
      <c r="J102" s="233" t="s">
        <v>102</v>
      </c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33"/>
      <c r="Z102" s="233"/>
      <c r="AA102" s="233"/>
      <c r="AB102" s="233"/>
      <c r="AC102" s="233"/>
      <c r="AD102" s="233"/>
      <c r="AE102" s="233"/>
      <c r="AF102" s="233"/>
      <c r="AG102" s="234">
        <f>'SO 301 - AREÁLOVÝ ROZVOD ...'!J30</f>
        <v>0</v>
      </c>
      <c r="AH102" s="235"/>
      <c r="AI102" s="235"/>
      <c r="AJ102" s="235"/>
      <c r="AK102" s="235"/>
      <c r="AL102" s="235"/>
      <c r="AM102" s="235"/>
      <c r="AN102" s="234">
        <f t="shared" si="0"/>
        <v>0</v>
      </c>
      <c r="AO102" s="235"/>
      <c r="AP102" s="235"/>
      <c r="AQ102" s="77" t="s">
        <v>80</v>
      </c>
      <c r="AR102" s="74"/>
      <c r="AS102" s="78">
        <v>0</v>
      </c>
      <c r="AT102" s="79">
        <f t="shared" si="1"/>
        <v>0</v>
      </c>
      <c r="AU102" s="80">
        <f>'SO 301 - AREÁLOVÝ ROZVOD ...'!P121</f>
        <v>0.94140999999999997</v>
      </c>
      <c r="AV102" s="79">
        <f>'SO 301 - AREÁLOVÝ ROZVOD ...'!J33</f>
        <v>0</v>
      </c>
      <c r="AW102" s="79">
        <f>'SO 301 - AREÁLOVÝ ROZVOD ...'!J34</f>
        <v>0</v>
      </c>
      <c r="AX102" s="79">
        <f>'SO 301 - AREÁLOVÝ ROZVOD ...'!J35</f>
        <v>0</v>
      </c>
      <c r="AY102" s="79">
        <f>'SO 301 - AREÁLOVÝ ROZVOD ...'!J36</f>
        <v>0</v>
      </c>
      <c r="AZ102" s="79">
        <f>'SO 301 - AREÁLOVÝ ROZVOD ...'!F33</f>
        <v>0</v>
      </c>
      <c r="BA102" s="79">
        <f>'SO 301 - AREÁLOVÝ ROZVOD ...'!F34</f>
        <v>0</v>
      </c>
      <c r="BB102" s="79">
        <f>'SO 301 - AREÁLOVÝ ROZVOD ...'!F35</f>
        <v>0</v>
      </c>
      <c r="BC102" s="79">
        <f>'SO 301 - AREÁLOVÝ ROZVOD ...'!F36</f>
        <v>0</v>
      </c>
      <c r="BD102" s="81">
        <f>'SO 301 - AREÁLOVÝ ROZVOD ...'!F37</f>
        <v>0</v>
      </c>
      <c r="BT102" s="82" t="s">
        <v>81</v>
      </c>
      <c r="BV102" s="82" t="s">
        <v>75</v>
      </c>
      <c r="BW102" s="82" t="s">
        <v>103</v>
      </c>
      <c r="BX102" s="82" t="s">
        <v>4</v>
      </c>
      <c r="CL102" s="82" t="s">
        <v>1</v>
      </c>
      <c r="CM102" s="82" t="s">
        <v>73</v>
      </c>
    </row>
    <row r="103" spans="1:91" s="7" customFormat="1" ht="40.5" customHeight="1">
      <c r="A103" s="73" t="s">
        <v>77</v>
      </c>
      <c r="B103" s="74"/>
      <c r="C103" s="75"/>
      <c r="D103" s="233" t="s">
        <v>104</v>
      </c>
      <c r="E103" s="233"/>
      <c r="F103" s="233"/>
      <c r="G103" s="233"/>
      <c r="H103" s="233"/>
      <c r="I103" s="76"/>
      <c r="J103" s="233" t="s">
        <v>105</v>
      </c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33"/>
      <c r="Z103" s="233"/>
      <c r="AA103" s="233"/>
      <c r="AB103" s="233"/>
      <c r="AC103" s="233"/>
      <c r="AD103" s="233"/>
      <c r="AE103" s="233"/>
      <c r="AF103" s="233"/>
      <c r="AG103" s="234">
        <f>'S0 401 - SO 402 - AREÁLOV...'!J30</f>
        <v>0</v>
      </c>
      <c r="AH103" s="235"/>
      <c r="AI103" s="235"/>
      <c r="AJ103" s="235"/>
      <c r="AK103" s="235"/>
      <c r="AL103" s="235"/>
      <c r="AM103" s="235"/>
      <c r="AN103" s="234">
        <f t="shared" si="0"/>
        <v>0</v>
      </c>
      <c r="AO103" s="235"/>
      <c r="AP103" s="235"/>
      <c r="AQ103" s="77" t="s">
        <v>80</v>
      </c>
      <c r="AR103" s="74"/>
      <c r="AS103" s="78">
        <v>0</v>
      </c>
      <c r="AT103" s="79">
        <f t="shared" si="1"/>
        <v>0</v>
      </c>
      <c r="AU103" s="80">
        <f>'S0 401 - SO 402 - AREÁLOV...'!P119</f>
        <v>0</v>
      </c>
      <c r="AV103" s="79">
        <f>'S0 401 - SO 402 - AREÁLOV...'!J33</f>
        <v>0</v>
      </c>
      <c r="AW103" s="79">
        <f>'S0 401 - SO 402 - AREÁLOV...'!J34</f>
        <v>0</v>
      </c>
      <c r="AX103" s="79">
        <f>'S0 401 - SO 402 - AREÁLOV...'!J35</f>
        <v>0</v>
      </c>
      <c r="AY103" s="79">
        <f>'S0 401 - SO 402 - AREÁLOV...'!J36</f>
        <v>0</v>
      </c>
      <c r="AZ103" s="79">
        <f>'S0 401 - SO 402 - AREÁLOV...'!F33</f>
        <v>0</v>
      </c>
      <c r="BA103" s="79">
        <f>'S0 401 - SO 402 - AREÁLOV...'!F34</f>
        <v>0</v>
      </c>
      <c r="BB103" s="79">
        <f>'S0 401 - SO 402 - AREÁLOV...'!F35</f>
        <v>0</v>
      </c>
      <c r="BC103" s="79">
        <f>'S0 401 - SO 402 - AREÁLOV...'!F36</f>
        <v>0</v>
      </c>
      <c r="BD103" s="81">
        <f>'S0 401 - SO 402 - AREÁLOV...'!F37</f>
        <v>0</v>
      </c>
      <c r="BT103" s="82" t="s">
        <v>81</v>
      </c>
      <c r="BV103" s="82" t="s">
        <v>75</v>
      </c>
      <c r="BW103" s="82" t="s">
        <v>106</v>
      </c>
      <c r="BX103" s="82" t="s">
        <v>4</v>
      </c>
      <c r="CL103" s="82" t="s">
        <v>1</v>
      </c>
      <c r="CM103" s="82" t="s">
        <v>73</v>
      </c>
    </row>
    <row r="104" spans="1:91" s="7" customFormat="1" ht="16.5" customHeight="1">
      <c r="A104" s="73" t="s">
        <v>77</v>
      </c>
      <c r="B104" s="74"/>
      <c r="C104" s="75"/>
      <c r="D104" s="233" t="s">
        <v>107</v>
      </c>
      <c r="E104" s="233"/>
      <c r="F104" s="233"/>
      <c r="G104" s="233"/>
      <c r="H104" s="233"/>
      <c r="I104" s="76"/>
      <c r="J104" s="233" t="s">
        <v>108</v>
      </c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33"/>
      <c r="Z104" s="233"/>
      <c r="AA104" s="233"/>
      <c r="AB104" s="233"/>
      <c r="AC104" s="233"/>
      <c r="AD104" s="233"/>
      <c r="AE104" s="233"/>
      <c r="AF104" s="233"/>
      <c r="AG104" s="234">
        <f>'SO 601 - NN AREÁLOVÝ ROZVOD'!J30</f>
        <v>0</v>
      </c>
      <c r="AH104" s="235"/>
      <c r="AI104" s="235"/>
      <c r="AJ104" s="235"/>
      <c r="AK104" s="235"/>
      <c r="AL104" s="235"/>
      <c r="AM104" s="235"/>
      <c r="AN104" s="234">
        <f t="shared" si="0"/>
        <v>0</v>
      </c>
      <c r="AO104" s="235"/>
      <c r="AP104" s="235"/>
      <c r="AQ104" s="77" t="s">
        <v>80</v>
      </c>
      <c r="AR104" s="74"/>
      <c r="AS104" s="78">
        <v>0</v>
      </c>
      <c r="AT104" s="79">
        <f t="shared" si="1"/>
        <v>0</v>
      </c>
      <c r="AU104" s="80">
        <f>'SO 601 - NN AREÁLOVÝ ROZVOD'!P118</f>
        <v>0</v>
      </c>
      <c r="AV104" s="79">
        <f>'SO 601 - NN AREÁLOVÝ ROZVOD'!J33</f>
        <v>0</v>
      </c>
      <c r="AW104" s="79">
        <f>'SO 601 - NN AREÁLOVÝ ROZVOD'!J34</f>
        <v>0</v>
      </c>
      <c r="AX104" s="79">
        <f>'SO 601 - NN AREÁLOVÝ ROZVOD'!J35</f>
        <v>0</v>
      </c>
      <c r="AY104" s="79">
        <f>'SO 601 - NN AREÁLOVÝ ROZVOD'!J36</f>
        <v>0</v>
      </c>
      <c r="AZ104" s="79">
        <f>'SO 601 - NN AREÁLOVÝ ROZVOD'!F33</f>
        <v>0</v>
      </c>
      <c r="BA104" s="79">
        <f>'SO 601 - NN AREÁLOVÝ ROZVOD'!F34</f>
        <v>0</v>
      </c>
      <c r="BB104" s="79">
        <f>'SO 601 - NN AREÁLOVÝ ROZVOD'!F35</f>
        <v>0</v>
      </c>
      <c r="BC104" s="79">
        <f>'SO 601 - NN AREÁLOVÝ ROZVOD'!F36</f>
        <v>0</v>
      </c>
      <c r="BD104" s="81">
        <f>'SO 601 - NN AREÁLOVÝ ROZVOD'!F37</f>
        <v>0</v>
      </c>
      <c r="BT104" s="82" t="s">
        <v>81</v>
      </c>
      <c r="BV104" s="82" t="s">
        <v>75</v>
      </c>
      <c r="BW104" s="82" t="s">
        <v>109</v>
      </c>
      <c r="BX104" s="82" t="s">
        <v>4</v>
      </c>
      <c r="CL104" s="82" t="s">
        <v>1</v>
      </c>
      <c r="CM104" s="82" t="s">
        <v>73</v>
      </c>
    </row>
    <row r="105" spans="1:91" s="7" customFormat="1" ht="16.5" customHeight="1">
      <c r="A105" s="73" t="s">
        <v>77</v>
      </c>
      <c r="B105" s="74"/>
      <c r="C105" s="75"/>
      <c r="D105" s="233" t="s">
        <v>110</v>
      </c>
      <c r="E105" s="233"/>
      <c r="F105" s="233"/>
      <c r="G105" s="233"/>
      <c r="H105" s="233"/>
      <c r="I105" s="76"/>
      <c r="J105" s="233" t="s">
        <v>111</v>
      </c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33"/>
      <c r="Z105" s="233"/>
      <c r="AA105" s="233"/>
      <c r="AB105" s="233"/>
      <c r="AC105" s="233"/>
      <c r="AD105" s="233"/>
      <c r="AE105" s="233"/>
      <c r="AF105" s="233"/>
      <c r="AG105" s="234">
        <f>'SO 602 - AREÁLOVÉ VONKAJŠ...'!J30</f>
        <v>0</v>
      </c>
      <c r="AH105" s="235"/>
      <c r="AI105" s="235"/>
      <c r="AJ105" s="235"/>
      <c r="AK105" s="235"/>
      <c r="AL105" s="235"/>
      <c r="AM105" s="235"/>
      <c r="AN105" s="234">
        <f t="shared" si="0"/>
        <v>0</v>
      </c>
      <c r="AO105" s="235"/>
      <c r="AP105" s="235"/>
      <c r="AQ105" s="77" t="s">
        <v>80</v>
      </c>
      <c r="AR105" s="74"/>
      <c r="AS105" s="78">
        <v>0</v>
      </c>
      <c r="AT105" s="79">
        <f t="shared" si="1"/>
        <v>0</v>
      </c>
      <c r="AU105" s="80">
        <f>'SO 602 - AREÁLOVÉ VONKAJŠ...'!P118</f>
        <v>0</v>
      </c>
      <c r="AV105" s="79">
        <f>'SO 602 - AREÁLOVÉ VONKAJŠ...'!J33</f>
        <v>0</v>
      </c>
      <c r="AW105" s="79">
        <f>'SO 602 - AREÁLOVÉ VONKAJŠ...'!J34</f>
        <v>0</v>
      </c>
      <c r="AX105" s="79">
        <f>'SO 602 - AREÁLOVÉ VONKAJŠ...'!J35</f>
        <v>0</v>
      </c>
      <c r="AY105" s="79">
        <f>'SO 602 - AREÁLOVÉ VONKAJŠ...'!J36</f>
        <v>0</v>
      </c>
      <c r="AZ105" s="79">
        <f>'SO 602 - AREÁLOVÉ VONKAJŠ...'!F33</f>
        <v>0</v>
      </c>
      <c r="BA105" s="79">
        <f>'SO 602 - AREÁLOVÉ VONKAJŠ...'!F34</f>
        <v>0</v>
      </c>
      <c r="BB105" s="79">
        <f>'SO 602 - AREÁLOVÉ VONKAJŠ...'!F35</f>
        <v>0</v>
      </c>
      <c r="BC105" s="79">
        <f>'SO 602 - AREÁLOVÉ VONKAJŠ...'!F36</f>
        <v>0</v>
      </c>
      <c r="BD105" s="81">
        <f>'SO 602 - AREÁLOVÉ VONKAJŠ...'!F37</f>
        <v>0</v>
      </c>
      <c r="BT105" s="82" t="s">
        <v>81</v>
      </c>
      <c r="BV105" s="82" t="s">
        <v>75</v>
      </c>
      <c r="BW105" s="82" t="s">
        <v>112</v>
      </c>
      <c r="BX105" s="82" t="s">
        <v>4</v>
      </c>
      <c r="CL105" s="82" t="s">
        <v>1</v>
      </c>
      <c r="CM105" s="82" t="s">
        <v>73</v>
      </c>
    </row>
    <row r="106" spans="1:91" s="7" customFormat="1" ht="27" customHeight="1">
      <c r="A106" s="73" t="s">
        <v>77</v>
      </c>
      <c r="B106" s="74"/>
      <c r="C106" s="75"/>
      <c r="D106" s="233" t="s">
        <v>113</v>
      </c>
      <c r="E106" s="233"/>
      <c r="F106" s="233"/>
      <c r="G106" s="233"/>
      <c r="H106" s="233"/>
      <c r="I106" s="76"/>
      <c r="J106" s="233" t="s">
        <v>114</v>
      </c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33"/>
      <c r="Z106" s="233"/>
      <c r="AA106" s="233"/>
      <c r="AB106" s="233"/>
      <c r="AC106" s="233"/>
      <c r="AD106" s="233"/>
      <c r="AE106" s="233"/>
      <c r="AF106" s="233"/>
      <c r="AG106" s="234">
        <f>'SO 603 - ÚPRAVA VNÚTROARE...'!J30</f>
        <v>0</v>
      </c>
      <c r="AH106" s="235"/>
      <c r="AI106" s="235"/>
      <c r="AJ106" s="235"/>
      <c r="AK106" s="235"/>
      <c r="AL106" s="235"/>
      <c r="AM106" s="235"/>
      <c r="AN106" s="234">
        <f t="shared" si="0"/>
        <v>0</v>
      </c>
      <c r="AO106" s="235"/>
      <c r="AP106" s="235"/>
      <c r="AQ106" s="77" t="s">
        <v>80</v>
      </c>
      <c r="AR106" s="74"/>
      <c r="AS106" s="78">
        <v>0</v>
      </c>
      <c r="AT106" s="79">
        <f t="shared" si="1"/>
        <v>0</v>
      </c>
      <c r="AU106" s="80">
        <f>'SO 603 - ÚPRAVA VNÚTROARE...'!P118</f>
        <v>0</v>
      </c>
      <c r="AV106" s="79">
        <f>'SO 603 - ÚPRAVA VNÚTROARE...'!J33</f>
        <v>0</v>
      </c>
      <c r="AW106" s="79">
        <f>'SO 603 - ÚPRAVA VNÚTROARE...'!J34</f>
        <v>0</v>
      </c>
      <c r="AX106" s="79">
        <f>'SO 603 - ÚPRAVA VNÚTROARE...'!J35</f>
        <v>0</v>
      </c>
      <c r="AY106" s="79">
        <f>'SO 603 - ÚPRAVA VNÚTROARE...'!J36</f>
        <v>0</v>
      </c>
      <c r="AZ106" s="79">
        <f>'SO 603 - ÚPRAVA VNÚTROARE...'!F33</f>
        <v>0</v>
      </c>
      <c r="BA106" s="79">
        <f>'SO 603 - ÚPRAVA VNÚTROARE...'!F34</f>
        <v>0</v>
      </c>
      <c r="BB106" s="79">
        <f>'SO 603 - ÚPRAVA VNÚTROARE...'!F35</f>
        <v>0</v>
      </c>
      <c r="BC106" s="79">
        <f>'SO 603 - ÚPRAVA VNÚTROARE...'!F36</f>
        <v>0</v>
      </c>
      <c r="BD106" s="81">
        <f>'SO 603 - ÚPRAVA VNÚTROARE...'!F37</f>
        <v>0</v>
      </c>
      <c r="BT106" s="82" t="s">
        <v>81</v>
      </c>
      <c r="BV106" s="82" t="s">
        <v>75</v>
      </c>
      <c r="BW106" s="82" t="s">
        <v>115</v>
      </c>
      <c r="BX106" s="82" t="s">
        <v>4</v>
      </c>
      <c r="CL106" s="82" t="s">
        <v>1</v>
      </c>
      <c r="CM106" s="82" t="s">
        <v>73</v>
      </c>
    </row>
    <row r="107" spans="1:91" s="7" customFormat="1" ht="27" customHeight="1">
      <c r="A107" s="73" t="s">
        <v>77</v>
      </c>
      <c r="B107" s="74"/>
      <c r="C107" s="75"/>
      <c r="D107" s="233" t="s">
        <v>116</v>
      </c>
      <c r="E107" s="233"/>
      <c r="F107" s="233"/>
      <c r="G107" s="233"/>
      <c r="H107" s="233"/>
      <c r="I107" s="76"/>
      <c r="J107" s="233" t="s">
        <v>117</v>
      </c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33"/>
      <c r="Z107" s="233"/>
      <c r="AA107" s="233"/>
      <c r="AB107" s="233"/>
      <c r="AC107" s="233"/>
      <c r="AD107" s="233"/>
      <c r="AE107" s="233"/>
      <c r="AF107" s="233"/>
      <c r="AG107" s="234">
        <f>'PS 01 - PREVÁDZKOVÉ ROZVO...'!J30</f>
        <v>0</v>
      </c>
      <c r="AH107" s="235"/>
      <c r="AI107" s="235"/>
      <c r="AJ107" s="235"/>
      <c r="AK107" s="235"/>
      <c r="AL107" s="235"/>
      <c r="AM107" s="235"/>
      <c r="AN107" s="234">
        <f t="shared" si="0"/>
        <v>0</v>
      </c>
      <c r="AO107" s="235"/>
      <c r="AP107" s="235"/>
      <c r="AQ107" s="77" t="s">
        <v>80</v>
      </c>
      <c r="AR107" s="74"/>
      <c r="AS107" s="78">
        <v>0</v>
      </c>
      <c r="AT107" s="79">
        <f t="shared" si="1"/>
        <v>0</v>
      </c>
      <c r="AU107" s="80">
        <f>'PS 01 - PREVÁDZKOVÉ ROZVO...'!P122</f>
        <v>0</v>
      </c>
      <c r="AV107" s="79">
        <f>'PS 01 - PREVÁDZKOVÉ ROZVO...'!J33</f>
        <v>0</v>
      </c>
      <c r="AW107" s="79">
        <f>'PS 01 - PREVÁDZKOVÉ ROZVO...'!J34</f>
        <v>0</v>
      </c>
      <c r="AX107" s="79">
        <f>'PS 01 - PREVÁDZKOVÉ ROZVO...'!J35</f>
        <v>0</v>
      </c>
      <c r="AY107" s="79">
        <f>'PS 01 - PREVÁDZKOVÉ ROZVO...'!J36</f>
        <v>0</v>
      </c>
      <c r="AZ107" s="79">
        <f>'PS 01 - PREVÁDZKOVÉ ROZVO...'!F33</f>
        <v>0</v>
      </c>
      <c r="BA107" s="79">
        <f>'PS 01 - PREVÁDZKOVÉ ROZVO...'!F34</f>
        <v>0</v>
      </c>
      <c r="BB107" s="79">
        <f>'PS 01 - PREVÁDZKOVÉ ROZVO...'!F35</f>
        <v>0</v>
      </c>
      <c r="BC107" s="79">
        <f>'PS 01 - PREVÁDZKOVÉ ROZVO...'!F36</f>
        <v>0</v>
      </c>
      <c r="BD107" s="81">
        <f>'PS 01 - PREVÁDZKOVÉ ROZVO...'!F37</f>
        <v>0</v>
      </c>
      <c r="BT107" s="82" t="s">
        <v>81</v>
      </c>
      <c r="BV107" s="82" t="s">
        <v>75</v>
      </c>
      <c r="BW107" s="82" t="s">
        <v>118</v>
      </c>
      <c r="BX107" s="82" t="s">
        <v>4</v>
      </c>
      <c r="CL107" s="82" t="s">
        <v>1</v>
      </c>
      <c r="CM107" s="82" t="s">
        <v>73</v>
      </c>
    </row>
    <row r="108" spans="1:91" s="7" customFormat="1" ht="16.5" customHeight="1">
      <c r="A108" s="73" t="s">
        <v>77</v>
      </c>
      <c r="B108" s="74"/>
      <c r="C108" s="75"/>
      <c r="D108" s="233" t="s">
        <v>119</v>
      </c>
      <c r="E108" s="233"/>
      <c r="F108" s="233"/>
      <c r="G108" s="233"/>
      <c r="H108" s="233"/>
      <c r="I108" s="76"/>
      <c r="J108" s="233" t="s">
        <v>120</v>
      </c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33"/>
      <c r="Z108" s="233"/>
      <c r="AA108" s="233"/>
      <c r="AB108" s="233"/>
      <c r="AC108" s="233"/>
      <c r="AD108" s="233"/>
      <c r="AE108" s="233"/>
      <c r="AF108" s="233"/>
      <c r="AG108" s="234">
        <f>'PS 02 - MERANIE A REGULÁCIA'!J30</f>
        <v>0</v>
      </c>
      <c r="AH108" s="235"/>
      <c r="AI108" s="235"/>
      <c r="AJ108" s="235"/>
      <c r="AK108" s="235"/>
      <c r="AL108" s="235"/>
      <c r="AM108" s="235"/>
      <c r="AN108" s="234">
        <f t="shared" si="0"/>
        <v>0</v>
      </c>
      <c r="AO108" s="235"/>
      <c r="AP108" s="235"/>
      <c r="AQ108" s="77" t="s">
        <v>80</v>
      </c>
      <c r="AR108" s="74"/>
      <c r="AS108" s="83">
        <v>0</v>
      </c>
      <c r="AT108" s="84">
        <f t="shared" si="1"/>
        <v>0</v>
      </c>
      <c r="AU108" s="85">
        <f>'PS 02 - MERANIE A REGULÁCIA'!P122</f>
        <v>0</v>
      </c>
      <c r="AV108" s="84">
        <f>'PS 02 - MERANIE A REGULÁCIA'!J33</f>
        <v>0</v>
      </c>
      <c r="AW108" s="84">
        <f>'PS 02 - MERANIE A REGULÁCIA'!J34</f>
        <v>0</v>
      </c>
      <c r="AX108" s="84">
        <f>'PS 02 - MERANIE A REGULÁCIA'!J35</f>
        <v>0</v>
      </c>
      <c r="AY108" s="84">
        <f>'PS 02 - MERANIE A REGULÁCIA'!J36</f>
        <v>0</v>
      </c>
      <c r="AZ108" s="84">
        <f>'PS 02 - MERANIE A REGULÁCIA'!F33</f>
        <v>0</v>
      </c>
      <c r="BA108" s="84">
        <f>'PS 02 - MERANIE A REGULÁCIA'!F34</f>
        <v>0</v>
      </c>
      <c r="BB108" s="84">
        <f>'PS 02 - MERANIE A REGULÁCIA'!F35</f>
        <v>0</v>
      </c>
      <c r="BC108" s="84">
        <f>'PS 02 - MERANIE A REGULÁCIA'!F36</f>
        <v>0</v>
      </c>
      <c r="BD108" s="86">
        <f>'PS 02 - MERANIE A REGULÁCIA'!F37</f>
        <v>0</v>
      </c>
      <c r="BT108" s="82" t="s">
        <v>81</v>
      </c>
      <c r="BV108" s="82" t="s">
        <v>75</v>
      </c>
      <c r="BW108" s="82" t="s">
        <v>121</v>
      </c>
      <c r="BX108" s="82" t="s">
        <v>4</v>
      </c>
      <c r="CL108" s="82" t="s">
        <v>1</v>
      </c>
      <c r="CM108" s="82" t="s">
        <v>73</v>
      </c>
    </row>
    <row r="109" spans="1:91" s="2" customFormat="1" ht="30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7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</row>
    <row r="110" spans="1:91" s="2" customFormat="1" ht="7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27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</row>
  </sheetData>
  <mergeCells count="92">
    <mergeCell ref="AN100:AP100"/>
    <mergeCell ref="AN92:AP92"/>
    <mergeCell ref="AN95:AP95"/>
    <mergeCell ref="AN96:AP96"/>
    <mergeCell ref="AN97:AP97"/>
    <mergeCell ref="AN98:AP98"/>
    <mergeCell ref="AN99:AP99"/>
    <mergeCell ref="AN101:AP101"/>
    <mergeCell ref="AN102:AP102"/>
    <mergeCell ref="AN103:AP103"/>
    <mergeCell ref="AN104:AP104"/>
    <mergeCell ref="AN105:AP105"/>
    <mergeCell ref="AN106:AP106"/>
    <mergeCell ref="AN107:AP107"/>
    <mergeCell ref="AN108:AP108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X35:AB35"/>
    <mergeCell ref="AK35:AO35"/>
    <mergeCell ref="D100:H100"/>
    <mergeCell ref="C92:G92"/>
    <mergeCell ref="D95:H95"/>
    <mergeCell ref="D96:H96"/>
    <mergeCell ref="D97:H97"/>
    <mergeCell ref="D98:H98"/>
    <mergeCell ref="D99:H99"/>
    <mergeCell ref="AM89:AP89"/>
    <mergeCell ref="AG98:AM98"/>
    <mergeCell ref="AG99:AM99"/>
    <mergeCell ref="AG100:AM100"/>
    <mergeCell ref="L85:AO85"/>
    <mergeCell ref="AM87:AN87"/>
    <mergeCell ref="I92:AF92"/>
    <mergeCell ref="D101:H101"/>
    <mergeCell ref="D102:H102"/>
    <mergeCell ref="D103:H103"/>
    <mergeCell ref="D104:H104"/>
    <mergeCell ref="D105:H105"/>
    <mergeCell ref="D106:H106"/>
    <mergeCell ref="D107:H107"/>
    <mergeCell ref="D108:H108"/>
    <mergeCell ref="AG107:AM107"/>
    <mergeCell ref="AG105:AM105"/>
    <mergeCell ref="AG106:AM106"/>
    <mergeCell ref="AG108:AM108"/>
    <mergeCell ref="J107:AF107"/>
    <mergeCell ref="J106:AF106"/>
    <mergeCell ref="J108:AF108"/>
    <mergeCell ref="J105:AF105"/>
    <mergeCell ref="AS89:AT91"/>
    <mergeCell ref="AM90:AP90"/>
    <mergeCell ref="AG95:AM95"/>
    <mergeCell ref="AG96:AM96"/>
    <mergeCell ref="AG97:AM97"/>
    <mergeCell ref="AG92:AM92"/>
    <mergeCell ref="AG101:AM101"/>
    <mergeCell ref="AG102:AM102"/>
    <mergeCell ref="AG103:AM103"/>
    <mergeCell ref="AG104:AM104"/>
    <mergeCell ref="AG94:AM94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</mergeCells>
  <hyperlinks>
    <hyperlink ref="A95" location="'SO 101 - HTÚ'!C2" display="/"/>
    <hyperlink ref="A96" location="'SO 102 - HALA PRE DRVIĆ'!C2" display="/"/>
    <hyperlink ref="A97" location="'SO 103 - KOMPOSTOVACIA PL...'!C2" display="/"/>
    <hyperlink ref="A98" location="'SO 105 - OPORNÝ MÚR'!C2" display="/"/>
    <hyperlink ref="A99" location="'SO 107 - CESTNÁ VÁHA'!C2" display="/"/>
    <hyperlink ref="A100" location="'SO 201 - SPEVNENÉ PLOCHY'!C2" display="/"/>
    <hyperlink ref="A101" location="'SO 202 - VNÚTROAREÁLOVÁ P...'!C2" display="/"/>
    <hyperlink ref="A102" location="'SO 301 - AREÁLOVÝ ROZVOD ...'!C2" display="/"/>
    <hyperlink ref="A103" location="'S0 401 - SO 402 - AREÁLOV...'!C2" display="/"/>
    <hyperlink ref="A104" location="'SO 601 - NN AREÁLOVÝ ROZVOD'!C2" display="/"/>
    <hyperlink ref="A105" location="'SO 602 - AREÁLOVÉ VONKAJŠ...'!C2" display="/"/>
    <hyperlink ref="A106" location="'SO 603 - ÚPRAVA VNÚTROARE...'!C2" display="/"/>
    <hyperlink ref="A107" location="'PS 01 - PREVÁDZKOVÉ ROZVO...'!C2" display="/"/>
    <hyperlink ref="A108" location="'PS 02 - MERANIE A REGULÁCI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7"/>
  <sheetViews>
    <sheetView showGridLines="0" topLeftCell="A124" workbookViewId="0">
      <selection activeCell="I121" sqref="I121:I147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7" customHeight="1">
      <c r="A9" s="26"/>
      <c r="B9" s="27"/>
      <c r="C9" s="26"/>
      <c r="D9" s="26"/>
      <c r="E9" s="250" t="s">
        <v>812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ROUND((SUM(BE119:BE146)),  2)</f>
        <v>0</v>
      </c>
      <c r="G33" s="26"/>
      <c r="H33" s="26"/>
      <c r="I33" s="95">
        <v>0.2</v>
      </c>
      <c r="J33" s="94">
        <f>ROUND(((SUM(BE119:BE146))*I33),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ROUND((SUM(BF119:BF146)),  2)</f>
        <v>0</v>
      </c>
      <c r="G34" s="26"/>
      <c r="H34" s="26"/>
      <c r="I34" s="95">
        <v>0.2</v>
      </c>
      <c r="J34" s="94">
        <f>ROUND(((SUM(BF119:BF146))*I34),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ROUND((SUM(BG119:BG146)),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ROUND((SUM(BH119:BH146)),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ROUND((SUM(BI119:BI146)),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7" hidden="1" customHeight="1">
      <c r="A87" s="26"/>
      <c r="B87" s="27"/>
      <c r="C87" s="26"/>
      <c r="D87" s="26"/>
      <c r="E87" s="250" t="str">
        <f>E9</f>
        <v>S0 401 / SO 402 - AREÁLOVÝ ROZVOD DAŽĎOVEJ KANALIZÁCIE + ORL / KANALIZÁCIA TECHNOlÓGIE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769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5" hidden="1" customHeight="1">
      <c r="B98" s="107"/>
      <c r="D98" s="108" t="s">
        <v>813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1:31" s="9" customFormat="1" ht="25" hidden="1" customHeight="1">
      <c r="B99" s="107"/>
      <c r="D99" s="108" t="s">
        <v>771</v>
      </c>
      <c r="E99" s="109"/>
      <c r="F99" s="109"/>
      <c r="G99" s="109"/>
      <c r="H99" s="109"/>
      <c r="I99" s="109"/>
      <c r="J99" s="110">
        <f>J134</f>
        <v>0</v>
      </c>
      <c r="L99" s="107"/>
    </row>
    <row r="100" spans="1:31" s="2" customFormat="1" ht="21.75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7" hidden="1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idden="1"/>
    <row r="103" spans="1:31" hidden="1"/>
    <row r="104" spans="1:31" hidden="1"/>
    <row r="105" spans="1:31" s="2" customFormat="1" ht="7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5" customHeight="1">
      <c r="A106" s="26"/>
      <c r="B106" s="27"/>
      <c r="C106" s="18" t="s">
        <v>133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7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13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68" t="str">
        <f>E7</f>
        <v>VÝSTAVBA KOMPOSTÁRNE V MESTE ZLATÉ MORAVCE</v>
      </c>
      <c r="F109" s="269"/>
      <c r="G109" s="269"/>
      <c r="H109" s="269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123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7" customHeight="1">
      <c r="A111" s="26"/>
      <c r="B111" s="27"/>
      <c r="C111" s="26"/>
      <c r="D111" s="26"/>
      <c r="E111" s="250" t="str">
        <f>E9</f>
        <v>S0 401 / SO 402 - AREÁLOVÝ ROZVOD DAŽĎOVEJ KANALIZÁCIE + ORL / KANALIZÁCIA TECHNOlÓGIE</v>
      </c>
      <c r="F111" s="267"/>
      <c r="G111" s="267"/>
      <c r="H111" s="26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7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17</v>
      </c>
      <c r="D113" s="26"/>
      <c r="E113" s="26"/>
      <c r="F113" s="21" t="str">
        <f>F12</f>
        <v>Zlaté Moravce, p.č. 14160/1, 14160/5</v>
      </c>
      <c r="G113" s="26"/>
      <c r="H113" s="26"/>
      <c r="I113" s="23" t="s">
        <v>19</v>
      </c>
      <c r="J113" s="49" t="str">
        <f>IF(J12="","",J12)</f>
        <v>10. 12. 2019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7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21</v>
      </c>
      <c r="D115" s="26"/>
      <c r="E115" s="26"/>
      <c r="F115" s="21" t="str">
        <f>E15</f>
        <v>Mesto Zlaté Moravce</v>
      </c>
      <c r="G115" s="26"/>
      <c r="H115" s="26"/>
      <c r="I115" s="23" t="s">
        <v>27</v>
      </c>
      <c r="J115" s="24" t="str">
        <f>E21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25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30</v>
      </c>
      <c r="J116" s="24" t="str">
        <f>E24</f>
        <v>HESCON s.r.o.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4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134</v>
      </c>
      <c r="D118" s="118" t="s">
        <v>58</v>
      </c>
      <c r="E118" s="118" t="s">
        <v>54</v>
      </c>
      <c r="F118" s="118" t="s">
        <v>55</v>
      </c>
      <c r="G118" s="118" t="s">
        <v>135</v>
      </c>
      <c r="H118" s="118" t="s">
        <v>136</v>
      </c>
      <c r="I118" s="118" t="s">
        <v>137</v>
      </c>
      <c r="J118" s="119" t="s">
        <v>128</v>
      </c>
      <c r="K118" s="120" t="s">
        <v>138</v>
      </c>
      <c r="L118" s="121"/>
      <c r="M118" s="56" t="s">
        <v>1</v>
      </c>
      <c r="N118" s="57" t="s">
        <v>37</v>
      </c>
      <c r="O118" s="57" t="s">
        <v>139</v>
      </c>
      <c r="P118" s="57" t="s">
        <v>140</v>
      </c>
      <c r="Q118" s="57" t="s">
        <v>141</v>
      </c>
      <c r="R118" s="57" t="s">
        <v>142</v>
      </c>
      <c r="S118" s="57" t="s">
        <v>143</v>
      </c>
      <c r="T118" s="58" t="s">
        <v>144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129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P120+P126+P134</f>
        <v>0</v>
      </c>
      <c r="Q119" s="60"/>
      <c r="R119" s="123">
        <f>R120+R126+R134</f>
        <v>0</v>
      </c>
      <c r="S119" s="60"/>
      <c r="T119" s="124">
        <f>T120+T126+T134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72</v>
      </c>
      <c r="AU119" s="14" t="s">
        <v>130</v>
      </c>
      <c r="BK119" s="125">
        <f>BK120+BK126+BK134</f>
        <v>0</v>
      </c>
    </row>
    <row r="120" spans="1:65" s="12" customFormat="1" ht="25.9" customHeight="1">
      <c r="B120" s="126"/>
      <c r="D120" s="127" t="s">
        <v>72</v>
      </c>
      <c r="E120" s="128" t="s">
        <v>773</v>
      </c>
      <c r="F120" s="128" t="s">
        <v>774</v>
      </c>
      <c r="J120" s="129">
        <f>BK120</f>
        <v>0</v>
      </c>
      <c r="L120" s="126"/>
      <c r="M120" s="130"/>
      <c r="N120" s="131"/>
      <c r="O120" s="131"/>
      <c r="P120" s="132">
        <f>SUM(P121:P125)</f>
        <v>0</v>
      </c>
      <c r="Q120" s="131"/>
      <c r="R120" s="132">
        <f>SUM(R121:R125)</f>
        <v>0</v>
      </c>
      <c r="S120" s="131"/>
      <c r="T120" s="133">
        <f>SUM(T121:T125)</f>
        <v>0</v>
      </c>
      <c r="AR120" s="127" t="s">
        <v>81</v>
      </c>
      <c r="AT120" s="134" t="s">
        <v>72</v>
      </c>
      <c r="AU120" s="134" t="s">
        <v>73</v>
      </c>
      <c r="AY120" s="127" t="s">
        <v>147</v>
      </c>
      <c r="BK120" s="135">
        <f>SUM(BK121:BK125)</f>
        <v>0</v>
      </c>
    </row>
    <row r="121" spans="1:65" s="2" customFormat="1" ht="24" customHeight="1">
      <c r="A121" s="26"/>
      <c r="B121" s="138"/>
      <c r="C121" s="139" t="s">
        <v>81</v>
      </c>
      <c r="D121" s="139" t="s">
        <v>149</v>
      </c>
      <c r="E121" s="140" t="s">
        <v>814</v>
      </c>
      <c r="F121" s="141" t="s">
        <v>815</v>
      </c>
      <c r="G121" s="142" t="s">
        <v>284</v>
      </c>
      <c r="H121" s="143">
        <v>66</v>
      </c>
      <c r="I121" s="144"/>
      <c r="J121" s="144">
        <f>ROUND(I121*H121,2)</f>
        <v>0</v>
      </c>
      <c r="K121" s="145"/>
      <c r="L121" s="27"/>
      <c r="M121" s="146" t="s">
        <v>1</v>
      </c>
      <c r="N121" s="147" t="s">
        <v>39</v>
      </c>
      <c r="O121" s="148">
        <v>0</v>
      </c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153</v>
      </c>
      <c r="AT121" s="150" t="s">
        <v>149</v>
      </c>
      <c r="AU121" s="150" t="s">
        <v>81</v>
      </c>
      <c r="AY121" s="14" t="s">
        <v>147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4" t="s">
        <v>154</v>
      </c>
      <c r="BK121" s="151">
        <f>ROUND(I121*H121,2)</f>
        <v>0</v>
      </c>
      <c r="BL121" s="14" t="s">
        <v>153</v>
      </c>
      <c r="BM121" s="150" t="s">
        <v>154</v>
      </c>
    </row>
    <row r="122" spans="1:65" s="2" customFormat="1" ht="24" customHeight="1">
      <c r="A122" s="26"/>
      <c r="B122" s="138"/>
      <c r="C122" s="139" t="s">
        <v>159</v>
      </c>
      <c r="D122" s="139" t="s">
        <v>149</v>
      </c>
      <c r="E122" s="140" t="s">
        <v>816</v>
      </c>
      <c r="F122" s="141" t="s">
        <v>817</v>
      </c>
      <c r="G122" s="142" t="s">
        <v>284</v>
      </c>
      <c r="H122" s="143">
        <v>104</v>
      </c>
      <c r="I122" s="144"/>
      <c r="J122" s="144">
        <f>ROUND(I122*H122,2)</f>
        <v>0</v>
      </c>
      <c r="K122" s="145"/>
      <c r="L122" s="27"/>
      <c r="M122" s="146" t="s">
        <v>1</v>
      </c>
      <c r="N122" s="147" t="s">
        <v>39</v>
      </c>
      <c r="O122" s="148">
        <v>0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153</v>
      </c>
      <c r="AT122" s="150" t="s">
        <v>149</v>
      </c>
      <c r="AU122" s="150" t="s">
        <v>81</v>
      </c>
      <c r="AY122" s="14" t="s">
        <v>147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4" t="s">
        <v>154</v>
      </c>
      <c r="BK122" s="151">
        <f>ROUND(I122*H122,2)</f>
        <v>0</v>
      </c>
      <c r="BL122" s="14" t="s">
        <v>153</v>
      </c>
      <c r="BM122" s="150" t="s">
        <v>153</v>
      </c>
    </row>
    <row r="123" spans="1:65" s="2" customFormat="1" ht="24" customHeight="1">
      <c r="A123" s="26"/>
      <c r="B123" s="138"/>
      <c r="C123" s="139" t="s">
        <v>165</v>
      </c>
      <c r="D123" s="139" t="s">
        <v>149</v>
      </c>
      <c r="E123" s="140" t="s">
        <v>818</v>
      </c>
      <c r="F123" s="141" t="s">
        <v>819</v>
      </c>
      <c r="G123" s="142" t="s">
        <v>284</v>
      </c>
      <c r="H123" s="143">
        <v>52</v>
      </c>
      <c r="I123" s="144"/>
      <c r="J123" s="144">
        <f>ROUND(I123*H123,2)</f>
        <v>0</v>
      </c>
      <c r="K123" s="145"/>
      <c r="L123" s="27"/>
      <c r="M123" s="146" t="s">
        <v>1</v>
      </c>
      <c r="N123" s="147" t="s">
        <v>39</v>
      </c>
      <c r="O123" s="148">
        <v>0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153</v>
      </c>
      <c r="AT123" s="150" t="s">
        <v>149</v>
      </c>
      <c r="AU123" s="150" t="s">
        <v>81</v>
      </c>
      <c r="AY123" s="14" t="s">
        <v>147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4" t="s">
        <v>154</v>
      </c>
      <c r="BK123" s="151">
        <f>ROUND(I123*H123,2)</f>
        <v>0</v>
      </c>
      <c r="BL123" s="14" t="s">
        <v>153</v>
      </c>
      <c r="BM123" s="150" t="s">
        <v>163</v>
      </c>
    </row>
    <row r="124" spans="1:65" s="2" customFormat="1" ht="24" customHeight="1">
      <c r="A124" s="26"/>
      <c r="B124" s="138"/>
      <c r="C124" s="139" t="s">
        <v>169</v>
      </c>
      <c r="D124" s="139" t="s">
        <v>149</v>
      </c>
      <c r="E124" s="140" t="s">
        <v>820</v>
      </c>
      <c r="F124" s="141" t="s">
        <v>821</v>
      </c>
      <c r="G124" s="142" t="s">
        <v>284</v>
      </c>
      <c r="H124" s="143">
        <v>60</v>
      </c>
      <c r="I124" s="144"/>
      <c r="J124" s="144">
        <f>ROUND(I124*H124,2)</f>
        <v>0</v>
      </c>
      <c r="K124" s="145"/>
      <c r="L124" s="27"/>
      <c r="M124" s="146" t="s">
        <v>1</v>
      </c>
      <c r="N124" s="147" t="s">
        <v>39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153</v>
      </c>
      <c r="AT124" s="150" t="s">
        <v>149</v>
      </c>
      <c r="AU124" s="150" t="s">
        <v>81</v>
      </c>
      <c r="AY124" s="14" t="s">
        <v>147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4" t="s">
        <v>154</v>
      </c>
      <c r="BK124" s="151">
        <f>ROUND(I124*H124,2)</f>
        <v>0</v>
      </c>
      <c r="BL124" s="14" t="s">
        <v>153</v>
      </c>
      <c r="BM124" s="150" t="s">
        <v>173</v>
      </c>
    </row>
    <row r="125" spans="1:65" s="2" customFormat="1" ht="24" customHeight="1">
      <c r="A125" s="26"/>
      <c r="B125" s="138"/>
      <c r="C125" s="139" t="s">
        <v>214</v>
      </c>
      <c r="D125" s="139" t="s">
        <v>149</v>
      </c>
      <c r="E125" s="140" t="s">
        <v>822</v>
      </c>
      <c r="F125" s="141" t="s">
        <v>823</v>
      </c>
      <c r="G125" s="142" t="s">
        <v>284</v>
      </c>
      <c r="H125" s="143">
        <v>3</v>
      </c>
      <c r="I125" s="144"/>
      <c r="J125" s="144">
        <f>ROUND(I125*H125,2)</f>
        <v>0</v>
      </c>
      <c r="K125" s="145"/>
      <c r="L125" s="27"/>
      <c r="M125" s="146" t="s">
        <v>1</v>
      </c>
      <c r="N125" s="147" t="s">
        <v>39</v>
      </c>
      <c r="O125" s="148">
        <v>0</v>
      </c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81</v>
      </c>
      <c r="AY125" s="14" t="s">
        <v>147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154</v>
      </c>
      <c r="BK125" s="151">
        <f>ROUND(I125*H125,2)</f>
        <v>0</v>
      </c>
      <c r="BL125" s="14" t="s">
        <v>153</v>
      </c>
      <c r="BM125" s="150" t="s">
        <v>550</v>
      </c>
    </row>
    <row r="126" spans="1:65" s="12" customFormat="1" ht="25.9" customHeight="1">
      <c r="B126" s="126"/>
      <c r="D126" s="127" t="s">
        <v>72</v>
      </c>
      <c r="E126" s="128" t="s">
        <v>777</v>
      </c>
      <c r="F126" s="128" t="s">
        <v>824</v>
      </c>
      <c r="J126" s="129">
        <f>BK126</f>
        <v>0</v>
      </c>
      <c r="L126" s="126"/>
      <c r="M126" s="130"/>
      <c r="N126" s="131"/>
      <c r="O126" s="131"/>
      <c r="P126" s="132">
        <f>SUM(P127:P133)</f>
        <v>0</v>
      </c>
      <c r="Q126" s="131"/>
      <c r="R126" s="132">
        <f>SUM(R127:R133)</f>
        <v>0</v>
      </c>
      <c r="S126" s="131"/>
      <c r="T126" s="133">
        <f>SUM(T127:T133)</f>
        <v>0</v>
      </c>
      <c r="AR126" s="127" t="s">
        <v>81</v>
      </c>
      <c r="AT126" s="134" t="s">
        <v>72</v>
      </c>
      <c r="AU126" s="134" t="s">
        <v>73</v>
      </c>
      <c r="AY126" s="127" t="s">
        <v>147</v>
      </c>
      <c r="BK126" s="135">
        <f>SUM(BK127:BK133)</f>
        <v>0</v>
      </c>
    </row>
    <row r="127" spans="1:65" s="2" customFormat="1" ht="16.5" customHeight="1">
      <c r="A127" s="26"/>
      <c r="B127" s="138"/>
      <c r="C127" s="139" t="s">
        <v>222</v>
      </c>
      <c r="D127" s="139" t="s">
        <v>149</v>
      </c>
      <c r="E127" s="140" t="s">
        <v>825</v>
      </c>
      <c r="F127" s="141" t="s">
        <v>826</v>
      </c>
      <c r="G127" s="142" t="s">
        <v>301</v>
      </c>
      <c r="H127" s="143">
        <v>3</v>
      </c>
      <c r="I127" s="144"/>
      <c r="J127" s="144">
        <f t="shared" ref="J127:J133" si="0">ROUND(I127*H127,2)</f>
        <v>0</v>
      </c>
      <c r="K127" s="145"/>
      <c r="L127" s="27"/>
      <c r="M127" s="146" t="s">
        <v>1</v>
      </c>
      <c r="N127" s="147" t="s">
        <v>39</v>
      </c>
      <c r="O127" s="148">
        <v>0</v>
      </c>
      <c r="P127" s="148">
        <f t="shared" ref="P127:P133" si="1">O127*H127</f>
        <v>0</v>
      </c>
      <c r="Q127" s="148">
        <v>0</v>
      </c>
      <c r="R127" s="148">
        <f t="shared" ref="R127:R133" si="2">Q127*H127</f>
        <v>0</v>
      </c>
      <c r="S127" s="148">
        <v>0</v>
      </c>
      <c r="T127" s="149">
        <f t="shared" ref="T127:T133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81</v>
      </c>
      <c r="AY127" s="14" t="s">
        <v>147</v>
      </c>
      <c r="BE127" s="151">
        <f t="shared" ref="BE127:BE133" si="4">IF(N127="základná",J127,0)</f>
        <v>0</v>
      </c>
      <c r="BF127" s="151">
        <f t="shared" ref="BF127:BF133" si="5">IF(N127="znížená",J127,0)</f>
        <v>0</v>
      </c>
      <c r="BG127" s="151">
        <f t="shared" ref="BG127:BG133" si="6">IF(N127="zákl. prenesená",J127,0)</f>
        <v>0</v>
      </c>
      <c r="BH127" s="151">
        <f t="shared" ref="BH127:BH133" si="7">IF(N127="zníž. prenesená",J127,0)</f>
        <v>0</v>
      </c>
      <c r="BI127" s="151">
        <f t="shared" ref="BI127:BI133" si="8">IF(N127="nulová",J127,0)</f>
        <v>0</v>
      </c>
      <c r="BJ127" s="14" t="s">
        <v>154</v>
      </c>
      <c r="BK127" s="151">
        <f t="shared" ref="BK127:BK133" si="9">ROUND(I127*H127,2)</f>
        <v>0</v>
      </c>
      <c r="BL127" s="14" t="s">
        <v>153</v>
      </c>
      <c r="BM127" s="150" t="s">
        <v>218</v>
      </c>
    </row>
    <row r="128" spans="1:65" s="196" customFormat="1" ht="16.5" customHeight="1">
      <c r="A128" s="182"/>
      <c r="B128" s="183"/>
      <c r="C128" s="184" t="s">
        <v>226</v>
      </c>
      <c r="D128" s="184" t="s">
        <v>149</v>
      </c>
      <c r="E128" s="185" t="s">
        <v>827</v>
      </c>
      <c r="F128" s="186" t="s">
        <v>828</v>
      </c>
      <c r="G128" s="187" t="s">
        <v>301</v>
      </c>
      <c r="H128" s="188">
        <v>3</v>
      </c>
      <c r="I128" s="189"/>
      <c r="J128" s="189">
        <f t="shared" si="0"/>
        <v>0</v>
      </c>
      <c r="K128" s="190"/>
      <c r="L128" s="191"/>
      <c r="M128" s="192" t="s">
        <v>1</v>
      </c>
      <c r="N128" s="193" t="s">
        <v>39</v>
      </c>
      <c r="O128" s="194">
        <v>0</v>
      </c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R128" s="197" t="s">
        <v>153</v>
      </c>
      <c r="AT128" s="197" t="s">
        <v>149</v>
      </c>
      <c r="AU128" s="197" t="s">
        <v>81</v>
      </c>
      <c r="AY128" s="198" t="s">
        <v>147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98" t="s">
        <v>154</v>
      </c>
      <c r="BK128" s="199">
        <f t="shared" si="9"/>
        <v>0</v>
      </c>
      <c r="BL128" s="198" t="s">
        <v>153</v>
      </c>
      <c r="BM128" s="197" t="s">
        <v>226</v>
      </c>
    </row>
    <row r="129" spans="1:65" s="196" customFormat="1" ht="16.5" customHeight="1">
      <c r="A129" s="182"/>
      <c r="B129" s="183"/>
      <c r="C129" s="184" t="s">
        <v>231</v>
      </c>
      <c r="D129" s="184" t="s">
        <v>149</v>
      </c>
      <c r="E129" s="185" t="s">
        <v>829</v>
      </c>
      <c r="F129" s="186" t="s">
        <v>830</v>
      </c>
      <c r="G129" s="187" t="s">
        <v>301</v>
      </c>
      <c r="H129" s="188">
        <v>1</v>
      </c>
      <c r="I129" s="189"/>
      <c r="J129" s="189">
        <f t="shared" si="0"/>
        <v>0</v>
      </c>
      <c r="K129" s="190"/>
      <c r="L129" s="191"/>
      <c r="M129" s="192" t="s">
        <v>1</v>
      </c>
      <c r="N129" s="193" t="s">
        <v>39</v>
      </c>
      <c r="O129" s="194">
        <v>0</v>
      </c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R129" s="197" t="s">
        <v>153</v>
      </c>
      <c r="AT129" s="197" t="s">
        <v>149</v>
      </c>
      <c r="AU129" s="197" t="s">
        <v>81</v>
      </c>
      <c r="AY129" s="198" t="s">
        <v>147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98" t="s">
        <v>154</v>
      </c>
      <c r="BK129" s="199">
        <f t="shared" si="9"/>
        <v>0</v>
      </c>
      <c r="BL129" s="198" t="s">
        <v>153</v>
      </c>
      <c r="BM129" s="197" t="s">
        <v>234</v>
      </c>
    </row>
    <row r="130" spans="1:65" s="196" customFormat="1" ht="24" customHeight="1">
      <c r="A130" s="182"/>
      <c r="B130" s="183"/>
      <c r="C130" s="184" t="s">
        <v>234</v>
      </c>
      <c r="D130" s="184" t="s">
        <v>149</v>
      </c>
      <c r="E130" s="185" t="s">
        <v>831</v>
      </c>
      <c r="F130" s="186" t="s">
        <v>832</v>
      </c>
      <c r="G130" s="187" t="s">
        <v>301</v>
      </c>
      <c r="H130" s="188">
        <v>1</v>
      </c>
      <c r="I130" s="189"/>
      <c r="J130" s="189">
        <f t="shared" si="0"/>
        <v>0</v>
      </c>
      <c r="K130" s="190"/>
      <c r="L130" s="191"/>
      <c r="M130" s="192" t="s">
        <v>1</v>
      </c>
      <c r="N130" s="193" t="s">
        <v>39</v>
      </c>
      <c r="O130" s="194">
        <v>0</v>
      </c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R130" s="197" t="s">
        <v>153</v>
      </c>
      <c r="AT130" s="197" t="s">
        <v>149</v>
      </c>
      <c r="AU130" s="197" t="s">
        <v>81</v>
      </c>
      <c r="AY130" s="198" t="s">
        <v>147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98" t="s">
        <v>154</v>
      </c>
      <c r="BK130" s="199">
        <f t="shared" si="9"/>
        <v>0</v>
      </c>
      <c r="BL130" s="198" t="s">
        <v>153</v>
      </c>
      <c r="BM130" s="197" t="s">
        <v>242</v>
      </c>
    </row>
    <row r="131" spans="1:65" s="196" customFormat="1" ht="16.5" customHeight="1">
      <c r="A131" s="182"/>
      <c r="B131" s="183"/>
      <c r="C131" s="184" t="s">
        <v>238</v>
      </c>
      <c r="D131" s="184" t="s">
        <v>149</v>
      </c>
      <c r="E131" s="185" t="s">
        <v>412</v>
      </c>
      <c r="F131" s="186" t="s">
        <v>833</v>
      </c>
      <c r="G131" s="187" t="s">
        <v>301</v>
      </c>
      <c r="H131" s="188">
        <v>1</v>
      </c>
      <c r="I131" s="189"/>
      <c r="J131" s="189">
        <f t="shared" si="0"/>
        <v>0</v>
      </c>
      <c r="K131" s="190"/>
      <c r="L131" s="191"/>
      <c r="M131" s="192" t="s">
        <v>1</v>
      </c>
      <c r="N131" s="193" t="s">
        <v>39</v>
      </c>
      <c r="O131" s="194">
        <v>0</v>
      </c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R131" s="197" t="s">
        <v>153</v>
      </c>
      <c r="AT131" s="197" t="s">
        <v>149</v>
      </c>
      <c r="AU131" s="197" t="s">
        <v>81</v>
      </c>
      <c r="AY131" s="198" t="s">
        <v>147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98" t="s">
        <v>154</v>
      </c>
      <c r="BK131" s="199">
        <f t="shared" si="9"/>
        <v>0</v>
      </c>
      <c r="BL131" s="198" t="s">
        <v>153</v>
      </c>
      <c r="BM131" s="197" t="s">
        <v>7</v>
      </c>
    </row>
    <row r="132" spans="1:65" s="196" customFormat="1" ht="16.5" customHeight="1">
      <c r="A132" s="182"/>
      <c r="B132" s="183"/>
      <c r="C132" s="184" t="s">
        <v>7</v>
      </c>
      <c r="D132" s="184" t="s">
        <v>149</v>
      </c>
      <c r="E132" s="185" t="s">
        <v>415</v>
      </c>
      <c r="F132" s="186" t="s">
        <v>834</v>
      </c>
      <c r="G132" s="187" t="s">
        <v>301</v>
      </c>
      <c r="H132" s="188">
        <v>1</v>
      </c>
      <c r="I132" s="189"/>
      <c r="J132" s="189">
        <f t="shared" si="0"/>
        <v>0</v>
      </c>
      <c r="K132" s="190"/>
      <c r="L132" s="191"/>
      <c r="M132" s="192" t="s">
        <v>1</v>
      </c>
      <c r="N132" s="193" t="s">
        <v>39</v>
      </c>
      <c r="O132" s="194">
        <v>0</v>
      </c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81</v>
      </c>
      <c r="AY132" s="198" t="s">
        <v>147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98" t="s">
        <v>154</v>
      </c>
      <c r="BK132" s="199">
        <f t="shared" si="9"/>
        <v>0</v>
      </c>
      <c r="BL132" s="198" t="s">
        <v>153</v>
      </c>
      <c r="BM132" s="197" t="s">
        <v>261</v>
      </c>
    </row>
    <row r="133" spans="1:65" s="196" customFormat="1" ht="16.5" customHeight="1">
      <c r="A133" s="182"/>
      <c r="B133" s="183"/>
      <c r="C133" s="184" t="s">
        <v>254</v>
      </c>
      <c r="D133" s="184" t="s">
        <v>149</v>
      </c>
      <c r="E133" s="185" t="s">
        <v>835</v>
      </c>
      <c r="F133" s="186" t="s">
        <v>836</v>
      </c>
      <c r="G133" s="187" t="s">
        <v>301</v>
      </c>
      <c r="H133" s="188">
        <v>12</v>
      </c>
      <c r="I133" s="189"/>
      <c r="J133" s="189">
        <f t="shared" si="0"/>
        <v>0</v>
      </c>
      <c r="K133" s="190"/>
      <c r="L133" s="191"/>
      <c r="M133" s="192" t="s">
        <v>1</v>
      </c>
      <c r="N133" s="193" t="s">
        <v>39</v>
      </c>
      <c r="O133" s="194">
        <v>0</v>
      </c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81</v>
      </c>
      <c r="AY133" s="198" t="s">
        <v>147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98" t="s">
        <v>154</v>
      </c>
      <c r="BK133" s="199">
        <f t="shared" si="9"/>
        <v>0</v>
      </c>
      <c r="BL133" s="198" t="s">
        <v>153</v>
      </c>
      <c r="BM133" s="197" t="s">
        <v>266</v>
      </c>
    </row>
    <row r="134" spans="1:65" s="210" customFormat="1" ht="25.9" customHeight="1">
      <c r="B134" s="211"/>
      <c r="D134" s="212" t="s">
        <v>72</v>
      </c>
      <c r="E134" s="221" t="s">
        <v>793</v>
      </c>
      <c r="F134" s="221" t="s">
        <v>794</v>
      </c>
      <c r="J134" s="222">
        <f>BK134</f>
        <v>0</v>
      </c>
      <c r="L134" s="211"/>
      <c r="M134" s="215"/>
      <c r="N134" s="216"/>
      <c r="O134" s="216"/>
      <c r="P134" s="217">
        <f>SUM(P135:P146)</f>
        <v>0</v>
      </c>
      <c r="Q134" s="216"/>
      <c r="R134" s="217">
        <f>SUM(R135:R146)</f>
        <v>0</v>
      </c>
      <c r="S134" s="216"/>
      <c r="T134" s="218">
        <f>SUM(T135:T146)</f>
        <v>0</v>
      </c>
      <c r="AR134" s="212" t="s">
        <v>81</v>
      </c>
      <c r="AT134" s="219" t="s">
        <v>72</v>
      </c>
      <c r="AU134" s="219" t="s">
        <v>73</v>
      </c>
      <c r="AY134" s="212" t="s">
        <v>147</v>
      </c>
      <c r="BK134" s="220">
        <f>SUM(BK135:BK146)</f>
        <v>0</v>
      </c>
    </row>
    <row r="135" spans="1:65" s="196" customFormat="1" ht="16.5" customHeight="1">
      <c r="A135" s="182"/>
      <c r="B135" s="183"/>
      <c r="C135" s="184" t="s">
        <v>265</v>
      </c>
      <c r="D135" s="184" t="s">
        <v>149</v>
      </c>
      <c r="E135" s="185" t="s">
        <v>837</v>
      </c>
      <c r="F135" s="186" t="s">
        <v>838</v>
      </c>
      <c r="G135" s="187" t="s">
        <v>301</v>
      </c>
      <c r="H135" s="188">
        <v>3</v>
      </c>
      <c r="I135" s="189"/>
      <c r="J135" s="189">
        <f t="shared" ref="J135:J146" si="10">ROUND(I135*H135,2)</f>
        <v>0</v>
      </c>
      <c r="K135" s="190"/>
      <c r="L135" s="191"/>
      <c r="M135" s="192" t="s">
        <v>1</v>
      </c>
      <c r="N135" s="193" t="s">
        <v>39</v>
      </c>
      <c r="O135" s="194">
        <v>0</v>
      </c>
      <c r="P135" s="194">
        <f t="shared" ref="P135:P146" si="11">O135*H135</f>
        <v>0</v>
      </c>
      <c r="Q135" s="194">
        <v>0</v>
      </c>
      <c r="R135" s="194">
        <f t="shared" ref="R135:R146" si="12">Q135*H135</f>
        <v>0</v>
      </c>
      <c r="S135" s="194">
        <v>0</v>
      </c>
      <c r="T135" s="195">
        <f t="shared" ref="T135:T146" si="13">S135*H135</f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81</v>
      </c>
      <c r="AY135" s="198" t="s">
        <v>147</v>
      </c>
      <c r="BE135" s="199">
        <f t="shared" ref="BE135:BE146" si="14">IF(N135="základná",J135,0)</f>
        <v>0</v>
      </c>
      <c r="BF135" s="199">
        <f t="shared" ref="BF135:BF146" si="15">IF(N135="znížená",J135,0)</f>
        <v>0</v>
      </c>
      <c r="BG135" s="199">
        <f t="shared" ref="BG135:BG146" si="16">IF(N135="zákl. prenesená",J135,0)</f>
        <v>0</v>
      </c>
      <c r="BH135" s="199">
        <f t="shared" ref="BH135:BH146" si="17">IF(N135="zníž. prenesená",J135,0)</f>
        <v>0</v>
      </c>
      <c r="BI135" s="199">
        <f t="shared" ref="BI135:BI146" si="18">IF(N135="nulová",J135,0)</f>
        <v>0</v>
      </c>
      <c r="BJ135" s="198" t="s">
        <v>154</v>
      </c>
      <c r="BK135" s="199">
        <f t="shared" ref="BK135:BK146" si="19">ROUND(I135*H135,2)</f>
        <v>0</v>
      </c>
      <c r="BL135" s="198" t="s">
        <v>153</v>
      </c>
      <c r="BM135" s="197" t="s">
        <v>273</v>
      </c>
    </row>
    <row r="136" spans="1:65" s="196" customFormat="1" ht="16.5" customHeight="1">
      <c r="A136" s="182"/>
      <c r="B136" s="183"/>
      <c r="C136" s="184" t="s">
        <v>266</v>
      </c>
      <c r="D136" s="184" t="s">
        <v>149</v>
      </c>
      <c r="E136" s="185" t="s">
        <v>839</v>
      </c>
      <c r="F136" s="186" t="s">
        <v>840</v>
      </c>
      <c r="G136" s="187" t="s">
        <v>301</v>
      </c>
      <c r="H136" s="188">
        <v>3</v>
      </c>
      <c r="I136" s="189"/>
      <c r="J136" s="189">
        <f t="shared" si="10"/>
        <v>0</v>
      </c>
      <c r="K136" s="190"/>
      <c r="L136" s="191"/>
      <c r="M136" s="192" t="s">
        <v>1</v>
      </c>
      <c r="N136" s="193" t="s">
        <v>39</v>
      </c>
      <c r="O136" s="194">
        <v>0</v>
      </c>
      <c r="P136" s="194">
        <f t="shared" si="11"/>
        <v>0</v>
      </c>
      <c r="Q136" s="194">
        <v>0</v>
      </c>
      <c r="R136" s="194">
        <f t="shared" si="12"/>
        <v>0</v>
      </c>
      <c r="S136" s="194">
        <v>0</v>
      </c>
      <c r="T136" s="195">
        <f t="shared" si="13"/>
        <v>0</v>
      </c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R136" s="197" t="s">
        <v>153</v>
      </c>
      <c r="AT136" s="197" t="s">
        <v>149</v>
      </c>
      <c r="AU136" s="197" t="s">
        <v>81</v>
      </c>
      <c r="AY136" s="198" t="s">
        <v>147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198" t="s">
        <v>154</v>
      </c>
      <c r="BK136" s="199">
        <f t="shared" si="19"/>
        <v>0</v>
      </c>
      <c r="BL136" s="198" t="s">
        <v>153</v>
      </c>
      <c r="BM136" s="197" t="s">
        <v>286</v>
      </c>
    </row>
    <row r="137" spans="1:65" s="2" customFormat="1" ht="24" customHeight="1">
      <c r="A137" s="26"/>
      <c r="B137" s="138"/>
      <c r="C137" s="139" t="s">
        <v>268</v>
      </c>
      <c r="D137" s="139" t="s">
        <v>149</v>
      </c>
      <c r="E137" s="140" t="s">
        <v>841</v>
      </c>
      <c r="F137" s="141" t="s">
        <v>842</v>
      </c>
      <c r="G137" s="142" t="s">
        <v>301</v>
      </c>
      <c r="H137" s="143">
        <v>1</v>
      </c>
      <c r="I137" s="144"/>
      <c r="J137" s="144">
        <f t="shared" si="10"/>
        <v>0</v>
      </c>
      <c r="K137" s="145"/>
      <c r="L137" s="27"/>
      <c r="M137" s="146" t="s">
        <v>1</v>
      </c>
      <c r="N137" s="147" t="s">
        <v>39</v>
      </c>
      <c r="O137" s="148">
        <v>0</v>
      </c>
      <c r="P137" s="148">
        <f t="shared" si="11"/>
        <v>0</v>
      </c>
      <c r="Q137" s="148">
        <v>0</v>
      </c>
      <c r="R137" s="148">
        <f t="shared" si="12"/>
        <v>0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149</v>
      </c>
      <c r="AU137" s="150" t="s">
        <v>81</v>
      </c>
      <c r="AY137" s="14" t="s">
        <v>147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154</v>
      </c>
      <c r="BK137" s="151">
        <f t="shared" si="19"/>
        <v>0</v>
      </c>
      <c r="BL137" s="14" t="s">
        <v>153</v>
      </c>
      <c r="BM137" s="150" t="s">
        <v>293</v>
      </c>
    </row>
    <row r="138" spans="1:65" s="2" customFormat="1" ht="24" customHeight="1">
      <c r="A138" s="26"/>
      <c r="B138" s="138"/>
      <c r="C138" s="139" t="s">
        <v>269</v>
      </c>
      <c r="D138" s="139" t="s">
        <v>149</v>
      </c>
      <c r="E138" s="140" t="s">
        <v>843</v>
      </c>
      <c r="F138" s="141" t="s">
        <v>844</v>
      </c>
      <c r="G138" s="142" t="s">
        <v>301</v>
      </c>
      <c r="H138" s="143">
        <v>1</v>
      </c>
      <c r="I138" s="144"/>
      <c r="J138" s="144">
        <f t="shared" si="10"/>
        <v>0</v>
      </c>
      <c r="K138" s="145"/>
      <c r="L138" s="27"/>
      <c r="M138" s="146" t="s">
        <v>1</v>
      </c>
      <c r="N138" s="147" t="s">
        <v>39</v>
      </c>
      <c r="O138" s="148">
        <v>0</v>
      </c>
      <c r="P138" s="148">
        <f t="shared" si="11"/>
        <v>0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81</v>
      </c>
      <c r="AY138" s="14" t="s">
        <v>147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154</v>
      </c>
      <c r="BK138" s="151">
        <f t="shared" si="19"/>
        <v>0</v>
      </c>
      <c r="BL138" s="14" t="s">
        <v>153</v>
      </c>
      <c r="BM138" s="150" t="s">
        <v>303</v>
      </c>
    </row>
    <row r="139" spans="1:65" s="2" customFormat="1" ht="16.5" customHeight="1">
      <c r="A139" s="26"/>
      <c r="B139" s="138"/>
      <c r="C139" s="139" t="s">
        <v>273</v>
      </c>
      <c r="D139" s="139" t="s">
        <v>149</v>
      </c>
      <c r="E139" s="140" t="s">
        <v>845</v>
      </c>
      <c r="F139" s="141" t="s">
        <v>846</v>
      </c>
      <c r="G139" s="142" t="s">
        <v>301</v>
      </c>
      <c r="H139" s="143">
        <v>1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39</v>
      </c>
      <c r="O139" s="148">
        <v>0</v>
      </c>
      <c r="P139" s="148">
        <f t="shared" si="11"/>
        <v>0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81</v>
      </c>
      <c r="AY139" s="14" t="s">
        <v>147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154</v>
      </c>
      <c r="BK139" s="151">
        <f t="shared" si="19"/>
        <v>0</v>
      </c>
      <c r="BL139" s="14" t="s">
        <v>153</v>
      </c>
      <c r="BM139" s="150" t="s">
        <v>608</v>
      </c>
    </row>
    <row r="140" spans="1:65" s="2" customFormat="1" ht="16.5" customHeight="1">
      <c r="A140" s="26"/>
      <c r="B140" s="138"/>
      <c r="C140" s="139" t="s">
        <v>281</v>
      </c>
      <c r="D140" s="139" t="s">
        <v>149</v>
      </c>
      <c r="E140" s="140" t="s">
        <v>847</v>
      </c>
      <c r="F140" s="141" t="s">
        <v>848</v>
      </c>
      <c r="G140" s="142" t="s">
        <v>301</v>
      </c>
      <c r="H140" s="143">
        <v>1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81</v>
      </c>
      <c r="AY140" s="14" t="s">
        <v>147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154</v>
      </c>
      <c r="BK140" s="151">
        <f t="shared" si="19"/>
        <v>0</v>
      </c>
      <c r="BL140" s="14" t="s">
        <v>153</v>
      </c>
      <c r="BM140" s="150" t="s">
        <v>313</v>
      </c>
    </row>
    <row r="141" spans="1:65" s="2" customFormat="1" ht="16.5" customHeight="1">
      <c r="A141" s="26"/>
      <c r="B141" s="138"/>
      <c r="C141" s="139" t="s">
        <v>286</v>
      </c>
      <c r="D141" s="139" t="s">
        <v>149</v>
      </c>
      <c r="E141" s="140" t="s">
        <v>849</v>
      </c>
      <c r="F141" s="141" t="s">
        <v>850</v>
      </c>
      <c r="G141" s="142" t="s">
        <v>284</v>
      </c>
      <c r="H141" s="143">
        <v>66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81</v>
      </c>
      <c r="AY141" s="14" t="s">
        <v>147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154</v>
      </c>
      <c r="BK141" s="151">
        <f t="shared" si="19"/>
        <v>0</v>
      </c>
      <c r="BL141" s="14" t="s">
        <v>153</v>
      </c>
      <c r="BM141" s="150" t="s">
        <v>851</v>
      </c>
    </row>
    <row r="142" spans="1:65" s="2" customFormat="1" ht="16.5" customHeight="1">
      <c r="A142" s="26"/>
      <c r="B142" s="138"/>
      <c r="C142" s="139" t="s">
        <v>290</v>
      </c>
      <c r="D142" s="139" t="s">
        <v>149</v>
      </c>
      <c r="E142" s="140" t="s">
        <v>852</v>
      </c>
      <c r="F142" s="141" t="s">
        <v>853</v>
      </c>
      <c r="G142" s="142" t="s">
        <v>284</v>
      </c>
      <c r="H142" s="143">
        <v>104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39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153</v>
      </c>
      <c r="AT142" s="150" t="s">
        <v>149</v>
      </c>
      <c r="AU142" s="150" t="s">
        <v>81</v>
      </c>
      <c r="AY142" s="14" t="s">
        <v>147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154</v>
      </c>
      <c r="BK142" s="151">
        <f t="shared" si="19"/>
        <v>0</v>
      </c>
      <c r="BL142" s="14" t="s">
        <v>153</v>
      </c>
      <c r="BM142" s="150" t="s">
        <v>854</v>
      </c>
    </row>
    <row r="143" spans="1:65" s="2" customFormat="1" ht="16.5" customHeight="1">
      <c r="A143" s="26"/>
      <c r="B143" s="138"/>
      <c r="C143" s="139" t="s">
        <v>293</v>
      </c>
      <c r="D143" s="139" t="s">
        <v>149</v>
      </c>
      <c r="E143" s="140" t="s">
        <v>855</v>
      </c>
      <c r="F143" s="141" t="s">
        <v>856</v>
      </c>
      <c r="G143" s="142" t="s">
        <v>284</v>
      </c>
      <c r="H143" s="143">
        <v>52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39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153</v>
      </c>
      <c r="AT143" s="150" t="s">
        <v>149</v>
      </c>
      <c r="AU143" s="150" t="s">
        <v>81</v>
      </c>
      <c r="AY143" s="14" t="s">
        <v>147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154</v>
      </c>
      <c r="BK143" s="151">
        <f t="shared" si="19"/>
        <v>0</v>
      </c>
      <c r="BL143" s="14" t="s">
        <v>153</v>
      </c>
      <c r="BM143" s="150" t="s">
        <v>857</v>
      </c>
    </row>
    <row r="144" spans="1:65" s="2" customFormat="1" ht="16.5" customHeight="1">
      <c r="A144" s="26"/>
      <c r="B144" s="138"/>
      <c r="C144" s="139" t="s">
        <v>298</v>
      </c>
      <c r="D144" s="139" t="s">
        <v>149</v>
      </c>
      <c r="E144" s="140" t="s">
        <v>858</v>
      </c>
      <c r="F144" s="141" t="s">
        <v>859</v>
      </c>
      <c r="G144" s="142" t="s">
        <v>284</v>
      </c>
      <c r="H144" s="143">
        <v>60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39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153</v>
      </c>
      <c r="AT144" s="150" t="s">
        <v>149</v>
      </c>
      <c r="AU144" s="150" t="s">
        <v>81</v>
      </c>
      <c r="AY144" s="14" t="s">
        <v>147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154</v>
      </c>
      <c r="BK144" s="151">
        <f t="shared" si="19"/>
        <v>0</v>
      </c>
      <c r="BL144" s="14" t="s">
        <v>153</v>
      </c>
      <c r="BM144" s="150" t="s">
        <v>860</v>
      </c>
    </row>
    <row r="145" spans="1:65" s="2" customFormat="1" ht="16.5" customHeight="1">
      <c r="A145" s="26"/>
      <c r="B145" s="138"/>
      <c r="C145" s="139" t="s">
        <v>307</v>
      </c>
      <c r="D145" s="139" t="s">
        <v>149</v>
      </c>
      <c r="E145" s="140" t="s">
        <v>861</v>
      </c>
      <c r="F145" s="141" t="s">
        <v>862</v>
      </c>
      <c r="G145" s="142" t="s">
        <v>284</v>
      </c>
      <c r="H145" s="143">
        <v>3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39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149</v>
      </c>
      <c r="AU145" s="150" t="s">
        <v>81</v>
      </c>
      <c r="AY145" s="14" t="s">
        <v>147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154</v>
      </c>
      <c r="BK145" s="151">
        <f t="shared" si="19"/>
        <v>0</v>
      </c>
      <c r="BL145" s="14" t="s">
        <v>153</v>
      </c>
      <c r="BM145" s="150" t="s">
        <v>863</v>
      </c>
    </row>
    <row r="146" spans="1:65" s="2" customFormat="1" ht="16.5" customHeight="1">
      <c r="A146" s="26"/>
      <c r="B146" s="138"/>
      <c r="C146" s="139" t="s">
        <v>608</v>
      </c>
      <c r="D146" s="139" t="s">
        <v>149</v>
      </c>
      <c r="E146" s="140" t="s">
        <v>864</v>
      </c>
      <c r="F146" s="141" t="s">
        <v>802</v>
      </c>
      <c r="G146" s="142" t="s">
        <v>152</v>
      </c>
      <c r="H146" s="143">
        <v>704</v>
      </c>
      <c r="I146" s="144"/>
      <c r="J146" s="144">
        <f t="shared" si="10"/>
        <v>0</v>
      </c>
      <c r="K146" s="145"/>
      <c r="L146" s="27"/>
      <c r="M146" s="152" t="s">
        <v>1</v>
      </c>
      <c r="N146" s="153" t="s">
        <v>39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149</v>
      </c>
      <c r="AU146" s="150" t="s">
        <v>81</v>
      </c>
      <c r="AY146" s="14" t="s">
        <v>147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154</v>
      </c>
      <c r="BK146" s="151">
        <f t="shared" si="19"/>
        <v>0</v>
      </c>
      <c r="BL146" s="14" t="s">
        <v>153</v>
      </c>
      <c r="BM146" s="150" t="s">
        <v>865</v>
      </c>
    </row>
    <row r="147" spans="1:65" s="2" customFormat="1" ht="7" customHeight="1">
      <c r="A147" s="26"/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opLeftCell="A124" workbookViewId="0">
      <selection activeCell="I121" sqref="I121:I143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866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ROUND((SUM(BE118:BE142)),  2)</f>
        <v>0</v>
      </c>
      <c r="G33" s="26"/>
      <c r="H33" s="26"/>
      <c r="I33" s="95">
        <v>0.2</v>
      </c>
      <c r="J33" s="94">
        <f>ROUND(((SUM(BE118:BE142))*I33),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ROUND((SUM(BF118:BF142)),  2)</f>
        <v>0</v>
      </c>
      <c r="G34" s="26"/>
      <c r="H34" s="26"/>
      <c r="I34" s="95">
        <v>0.2</v>
      </c>
      <c r="J34" s="94">
        <f>ROUND(((SUM(BF118:BF142))*I34),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ROUND((SUM(BG118:BG142)),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ROUND((SUM(BH118:BH142)),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ROUND((SUM(BI118:BI142)),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601 - NN AREÁLOVÝ ROZVOD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188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hidden="1" customHeight="1">
      <c r="B98" s="111"/>
      <c r="D98" s="112" t="s">
        <v>189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7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7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5" customHeight="1">
      <c r="A105" s="26"/>
      <c r="B105" s="27"/>
      <c r="C105" s="18" t="s">
        <v>133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7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68" t="str">
        <f>E7</f>
        <v>VÝSTAVBA KOMPOSTÁRNE V MESTE ZLATÉ MORAVCE</v>
      </c>
      <c r="F108" s="269"/>
      <c r="G108" s="269"/>
      <c r="H108" s="269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50" t="str">
        <f>E9</f>
        <v>SO 601 - NN AREÁLOVÝ ROZVOD</v>
      </c>
      <c r="F110" s="267"/>
      <c r="G110" s="267"/>
      <c r="H110" s="26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7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Zlaté Moravce, p.č. 14160/1, 14160/5</v>
      </c>
      <c r="G112" s="26"/>
      <c r="H112" s="26"/>
      <c r="I112" s="23" t="s">
        <v>19</v>
      </c>
      <c r="J112" s="49" t="str">
        <f>IF(J12="","",J12)</f>
        <v>10. 12. 2019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7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5" customHeight="1">
      <c r="A114" s="26"/>
      <c r="B114" s="27"/>
      <c r="C114" s="23" t="s">
        <v>21</v>
      </c>
      <c r="D114" s="26"/>
      <c r="E114" s="26"/>
      <c r="F114" s="21" t="str">
        <f>E15</f>
        <v>Mesto Zlaté Moravce</v>
      </c>
      <c r="G114" s="26"/>
      <c r="H114" s="26"/>
      <c r="I114" s="23" t="s">
        <v>27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30</v>
      </c>
      <c r="J115" s="24" t="str">
        <f>E24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4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134</v>
      </c>
      <c r="D117" s="118" t="s">
        <v>58</v>
      </c>
      <c r="E117" s="118" t="s">
        <v>54</v>
      </c>
      <c r="F117" s="118" t="s">
        <v>55</v>
      </c>
      <c r="G117" s="118" t="s">
        <v>135</v>
      </c>
      <c r="H117" s="118" t="s">
        <v>136</v>
      </c>
      <c r="I117" s="118" t="s">
        <v>137</v>
      </c>
      <c r="J117" s="119" t="s">
        <v>128</v>
      </c>
      <c r="K117" s="120" t="s">
        <v>138</v>
      </c>
      <c r="L117" s="121"/>
      <c r="M117" s="56" t="s">
        <v>1</v>
      </c>
      <c r="N117" s="57" t="s">
        <v>37</v>
      </c>
      <c r="O117" s="57" t="s">
        <v>139</v>
      </c>
      <c r="P117" s="57" t="s">
        <v>140</v>
      </c>
      <c r="Q117" s="57" t="s">
        <v>141</v>
      </c>
      <c r="R117" s="57" t="s">
        <v>142</v>
      </c>
      <c r="S117" s="57" t="s">
        <v>143</v>
      </c>
      <c r="T117" s="58" t="s">
        <v>144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129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0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72</v>
      </c>
      <c r="AU118" s="14" t="s">
        <v>130</v>
      </c>
      <c r="BK118" s="125">
        <f>BK119</f>
        <v>0</v>
      </c>
    </row>
    <row r="119" spans="1:65" s="12" customFormat="1" ht="25.9" customHeight="1">
      <c r="B119" s="126"/>
      <c r="D119" s="127" t="s">
        <v>72</v>
      </c>
      <c r="E119" s="128" t="s">
        <v>227</v>
      </c>
      <c r="F119" s="128" t="s">
        <v>350</v>
      </c>
      <c r="J119" s="129">
        <f>BK119</f>
        <v>0</v>
      </c>
      <c r="L119" s="126"/>
      <c r="M119" s="130"/>
      <c r="N119" s="131"/>
      <c r="O119" s="131"/>
      <c r="P119" s="132">
        <f>P120</f>
        <v>0</v>
      </c>
      <c r="Q119" s="131"/>
      <c r="R119" s="132">
        <f>R120</f>
        <v>0</v>
      </c>
      <c r="S119" s="131"/>
      <c r="T119" s="133">
        <f>T120</f>
        <v>0</v>
      </c>
      <c r="AR119" s="127" t="s">
        <v>193</v>
      </c>
      <c r="AT119" s="134" t="s">
        <v>72</v>
      </c>
      <c r="AU119" s="134" t="s">
        <v>73</v>
      </c>
      <c r="AY119" s="127" t="s">
        <v>147</v>
      </c>
      <c r="BK119" s="135">
        <f>BK120</f>
        <v>0</v>
      </c>
    </row>
    <row r="120" spans="1:65" s="12" customFormat="1" ht="22.9" customHeight="1">
      <c r="B120" s="126"/>
      <c r="D120" s="127" t="s">
        <v>72</v>
      </c>
      <c r="E120" s="136" t="s">
        <v>351</v>
      </c>
      <c r="F120" s="136" t="s">
        <v>352</v>
      </c>
      <c r="J120" s="137">
        <f>BK120</f>
        <v>0</v>
      </c>
      <c r="L120" s="126"/>
      <c r="M120" s="130"/>
      <c r="N120" s="131"/>
      <c r="O120" s="131"/>
      <c r="P120" s="132">
        <f>SUM(P121:P142)</f>
        <v>0</v>
      </c>
      <c r="Q120" s="131"/>
      <c r="R120" s="132">
        <f>SUM(R121:R142)</f>
        <v>0</v>
      </c>
      <c r="S120" s="131"/>
      <c r="T120" s="133">
        <f>SUM(T121:T142)</f>
        <v>0</v>
      </c>
      <c r="AR120" s="127" t="s">
        <v>193</v>
      </c>
      <c r="AT120" s="134" t="s">
        <v>72</v>
      </c>
      <c r="AU120" s="134" t="s">
        <v>81</v>
      </c>
      <c r="AY120" s="127" t="s">
        <v>147</v>
      </c>
      <c r="BK120" s="135">
        <f>SUM(BK121:BK142)</f>
        <v>0</v>
      </c>
    </row>
    <row r="121" spans="1:65" s="2" customFormat="1" ht="16.5" customHeight="1">
      <c r="A121" s="26"/>
      <c r="B121" s="138"/>
      <c r="C121" s="139" t="s">
        <v>550</v>
      </c>
      <c r="D121" s="139" t="s">
        <v>149</v>
      </c>
      <c r="E121" s="140" t="s">
        <v>703</v>
      </c>
      <c r="F121" s="141" t="s">
        <v>392</v>
      </c>
      <c r="G121" s="142" t="s">
        <v>284</v>
      </c>
      <c r="H121" s="143">
        <v>18</v>
      </c>
      <c r="I121" s="144"/>
      <c r="J121" s="144">
        <f t="shared" ref="J121:J142" si="0">ROUND(I121*H121,2)</f>
        <v>0</v>
      </c>
      <c r="K121" s="145"/>
      <c r="L121" s="27"/>
      <c r="M121" s="146" t="s">
        <v>1</v>
      </c>
      <c r="N121" s="147" t="s">
        <v>39</v>
      </c>
      <c r="O121" s="148">
        <v>0</v>
      </c>
      <c r="P121" s="148">
        <f t="shared" ref="P121:P142" si="1">O121*H121</f>
        <v>0</v>
      </c>
      <c r="Q121" s="148">
        <v>0</v>
      </c>
      <c r="R121" s="148">
        <f t="shared" ref="R121:R142" si="2">Q121*H121</f>
        <v>0</v>
      </c>
      <c r="S121" s="148">
        <v>0</v>
      </c>
      <c r="T121" s="149">
        <f t="shared" ref="T121:T142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153</v>
      </c>
      <c r="AT121" s="150" t="s">
        <v>149</v>
      </c>
      <c r="AU121" s="150" t="s">
        <v>154</v>
      </c>
      <c r="AY121" s="14" t="s">
        <v>147</v>
      </c>
      <c r="BE121" s="151">
        <f t="shared" ref="BE121:BE142" si="4">IF(N121="základná",J121,0)</f>
        <v>0</v>
      </c>
      <c r="BF121" s="151">
        <f t="shared" ref="BF121:BF142" si="5">IF(N121="znížená",J121,0)</f>
        <v>0</v>
      </c>
      <c r="BG121" s="151">
        <f t="shared" ref="BG121:BG142" si="6">IF(N121="zákl. prenesená",J121,0)</f>
        <v>0</v>
      </c>
      <c r="BH121" s="151">
        <f t="shared" ref="BH121:BH142" si="7">IF(N121="zníž. prenesená",J121,0)</f>
        <v>0</v>
      </c>
      <c r="BI121" s="151">
        <f t="shared" ref="BI121:BI142" si="8">IF(N121="nulová",J121,0)</f>
        <v>0</v>
      </c>
      <c r="BJ121" s="14" t="s">
        <v>154</v>
      </c>
      <c r="BK121" s="151">
        <f t="shared" ref="BK121:BK142" si="9">ROUND(I121*H121,2)</f>
        <v>0</v>
      </c>
      <c r="BL121" s="14" t="s">
        <v>153</v>
      </c>
      <c r="BM121" s="150" t="s">
        <v>7</v>
      </c>
    </row>
    <row r="122" spans="1:65" s="196" customFormat="1" ht="24" customHeight="1">
      <c r="A122" s="182"/>
      <c r="B122" s="183"/>
      <c r="C122" s="184" t="s">
        <v>214</v>
      </c>
      <c r="D122" s="184" t="s">
        <v>149</v>
      </c>
      <c r="E122" s="185" t="s">
        <v>867</v>
      </c>
      <c r="F122" s="186" t="s">
        <v>408</v>
      </c>
      <c r="G122" s="187" t="s">
        <v>409</v>
      </c>
      <c r="H122" s="188">
        <v>1</v>
      </c>
      <c r="I122" s="189"/>
      <c r="J122" s="189">
        <f t="shared" si="0"/>
        <v>0</v>
      </c>
      <c r="K122" s="190"/>
      <c r="L122" s="191"/>
      <c r="M122" s="192" t="s">
        <v>1</v>
      </c>
      <c r="N122" s="193" t="s">
        <v>39</v>
      </c>
      <c r="O122" s="194">
        <v>0</v>
      </c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R122" s="197" t="s">
        <v>153</v>
      </c>
      <c r="AT122" s="197" t="s">
        <v>149</v>
      </c>
      <c r="AU122" s="197" t="s">
        <v>154</v>
      </c>
      <c r="AY122" s="198" t="s">
        <v>147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98" t="s">
        <v>154</v>
      </c>
      <c r="BK122" s="199">
        <f t="shared" si="9"/>
        <v>0</v>
      </c>
      <c r="BL122" s="198" t="s">
        <v>153</v>
      </c>
      <c r="BM122" s="197" t="s">
        <v>261</v>
      </c>
    </row>
    <row r="123" spans="1:65" s="196" customFormat="1" ht="16.5" customHeight="1">
      <c r="A123" s="182"/>
      <c r="B123" s="183"/>
      <c r="C123" s="184" t="s">
        <v>218</v>
      </c>
      <c r="D123" s="184" t="s">
        <v>149</v>
      </c>
      <c r="E123" s="185" t="s">
        <v>412</v>
      </c>
      <c r="F123" s="186" t="s">
        <v>413</v>
      </c>
      <c r="G123" s="187" t="s">
        <v>324</v>
      </c>
      <c r="H123" s="188">
        <v>22</v>
      </c>
      <c r="I123" s="189"/>
      <c r="J123" s="189">
        <f t="shared" si="0"/>
        <v>0</v>
      </c>
      <c r="K123" s="190"/>
      <c r="L123" s="191"/>
      <c r="M123" s="192" t="s">
        <v>1</v>
      </c>
      <c r="N123" s="193" t="s">
        <v>39</v>
      </c>
      <c r="O123" s="194">
        <v>0</v>
      </c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R123" s="197" t="s">
        <v>153</v>
      </c>
      <c r="AT123" s="197" t="s">
        <v>149</v>
      </c>
      <c r="AU123" s="197" t="s">
        <v>154</v>
      </c>
      <c r="AY123" s="198" t="s">
        <v>147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98" t="s">
        <v>154</v>
      </c>
      <c r="BK123" s="199">
        <f t="shared" si="9"/>
        <v>0</v>
      </c>
      <c r="BL123" s="198" t="s">
        <v>153</v>
      </c>
      <c r="BM123" s="197" t="s">
        <v>266</v>
      </c>
    </row>
    <row r="124" spans="1:65" s="196" customFormat="1" ht="16.5" customHeight="1">
      <c r="A124" s="182"/>
      <c r="B124" s="183"/>
      <c r="C124" s="184" t="s">
        <v>222</v>
      </c>
      <c r="D124" s="184" t="s">
        <v>149</v>
      </c>
      <c r="E124" s="185" t="s">
        <v>415</v>
      </c>
      <c r="F124" s="186" t="s">
        <v>416</v>
      </c>
      <c r="G124" s="187" t="s">
        <v>409</v>
      </c>
      <c r="H124" s="188">
        <v>40</v>
      </c>
      <c r="I124" s="189"/>
      <c r="J124" s="189">
        <f t="shared" si="0"/>
        <v>0</v>
      </c>
      <c r="K124" s="190"/>
      <c r="L124" s="191"/>
      <c r="M124" s="192" t="s">
        <v>1</v>
      </c>
      <c r="N124" s="193" t="s">
        <v>39</v>
      </c>
      <c r="O124" s="194">
        <v>0</v>
      </c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R124" s="197" t="s">
        <v>153</v>
      </c>
      <c r="AT124" s="197" t="s">
        <v>149</v>
      </c>
      <c r="AU124" s="197" t="s">
        <v>154</v>
      </c>
      <c r="AY124" s="198" t="s">
        <v>147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98" t="s">
        <v>154</v>
      </c>
      <c r="BK124" s="199">
        <f t="shared" si="9"/>
        <v>0</v>
      </c>
      <c r="BL124" s="198" t="s">
        <v>153</v>
      </c>
      <c r="BM124" s="197" t="s">
        <v>269</v>
      </c>
    </row>
    <row r="125" spans="1:65" s="196" customFormat="1" ht="16.5" customHeight="1">
      <c r="A125" s="182"/>
      <c r="B125" s="183"/>
      <c r="C125" s="184" t="s">
        <v>226</v>
      </c>
      <c r="D125" s="184" t="s">
        <v>149</v>
      </c>
      <c r="E125" s="185" t="s">
        <v>419</v>
      </c>
      <c r="F125" s="186" t="s">
        <v>420</v>
      </c>
      <c r="G125" s="187" t="s">
        <v>284</v>
      </c>
      <c r="H125" s="188">
        <v>418</v>
      </c>
      <c r="I125" s="189"/>
      <c r="J125" s="189">
        <f t="shared" si="0"/>
        <v>0</v>
      </c>
      <c r="K125" s="190"/>
      <c r="L125" s="191"/>
      <c r="M125" s="192" t="s">
        <v>1</v>
      </c>
      <c r="N125" s="193" t="s">
        <v>39</v>
      </c>
      <c r="O125" s="194">
        <v>0</v>
      </c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R125" s="197" t="s">
        <v>153</v>
      </c>
      <c r="AT125" s="197" t="s">
        <v>149</v>
      </c>
      <c r="AU125" s="197" t="s">
        <v>154</v>
      </c>
      <c r="AY125" s="198" t="s">
        <v>147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98" t="s">
        <v>154</v>
      </c>
      <c r="BK125" s="199">
        <f t="shared" si="9"/>
        <v>0</v>
      </c>
      <c r="BL125" s="198" t="s">
        <v>153</v>
      </c>
      <c r="BM125" s="197" t="s">
        <v>273</v>
      </c>
    </row>
    <row r="126" spans="1:65" s="196" customFormat="1" ht="16.5" customHeight="1">
      <c r="A126" s="182"/>
      <c r="B126" s="183"/>
      <c r="C126" s="184" t="s">
        <v>231</v>
      </c>
      <c r="D126" s="184" t="s">
        <v>149</v>
      </c>
      <c r="E126" s="185" t="s">
        <v>868</v>
      </c>
      <c r="F126" s="186" t="s">
        <v>683</v>
      </c>
      <c r="G126" s="187" t="s">
        <v>356</v>
      </c>
      <c r="H126" s="188">
        <v>1</v>
      </c>
      <c r="I126" s="189"/>
      <c r="J126" s="189">
        <f t="shared" si="0"/>
        <v>0</v>
      </c>
      <c r="K126" s="190"/>
      <c r="L126" s="191"/>
      <c r="M126" s="192" t="s">
        <v>1</v>
      </c>
      <c r="N126" s="193" t="s">
        <v>39</v>
      </c>
      <c r="O126" s="194">
        <v>0</v>
      </c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R126" s="197" t="s">
        <v>153</v>
      </c>
      <c r="AT126" s="197" t="s">
        <v>149</v>
      </c>
      <c r="AU126" s="197" t="s">
        <v>154</v>
      </c>
      <c r="AY126" s="198" t="s">
        <v>147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98" t="s">
        <v>154</v>
      </c>
      <c r="BK126" s="199">
        <f t="shared" si="9"/>
        <v>0</v>
      </c>
      <c r="BL126" s="198" t="s">
        <v>153</v>
      </c>
      <c r="BM126" s="197" t="s">
        <v>286</v>
      </c>
    </row>
    <row r="127" spans="1:65" s="196" customFormat="1" ht="16.5" customHeight="1">
      <c r="A127" s="182"/>
      <c r="B127" s="183"/>
      <c r="C127" s="184" t="s">
        <v>234</v>
      </c>
      <c r="D127" s="184" t="s">
        <v>149</v>
      </c>
      <c r="E127" s="185" t="s">
        <v>423</v>
      </c>
      <c r="F127" s="186" t="s">
        <v>424</v>
      </c>
      <c r="G127" s="187" t="s">
        <v>301</v>
      </c>
      <c r="H127" s="188">
        <v>5</v>
      </c>
      <c r="I127" s="189"/>
      <c r="J127" s="189">
        <f t="shared" si="0"/>
        <v>0</v>
      </c>
      <c r="K127" s="190"/>
      <c r="L127" s="191"/>
      <c r="M127" s="192" t="s">
        <v>1</v>
      </c>
      <c r="N127" s="193" t="s">
        <v>39</v>
      </c>
      <c r="O127" s="194">
        <v>0</v>
      </c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R127" s="197" t="s">
        <v>153</v>
      </c>
      <c r="AT127" s="197" t="s">
        <v>149</v>
      </c>
      <c r="AU127" s="197" t="s">
        <v>154</v>
      </c>
      <c r="AY127" s="198" t="s">
        <v>147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98" t="s">
        <v>154</v>
      </c>
      <c r="BK127" s="199">
        <f t="shared" si="9"/>
        <v>0</v>
      </c>
      <c r="BL127" s="198" t="s">
        <v>153</v>
      </c>
      <c r="BM127" s="197" t="s">
        <v>293</v>
      </c>
    </row>
    <row r="128" spans="1:65" s="196" customFormat="1" ht="48" customHeight="1">
      <c r="A128" s="182"/>
      <c r="B128" s="183"/>
      <c r="C128" s="184" t="s">
        <v>238</v>
      </c>
      <c r="D128" s="184" t="s">
        <v>149</v>
      </c>
      <c r="E128" s="185" t="s">
        <v>869</v>
      </c>
      <c r="F128" s="186" t="s">
        <v>870</v>
      </c>
      <c r="G128" s="187" t="s">
        <v>284</v>
      </c>
      <c r="H128" s="188">
        <v>193</v>
      </c>
      <c r="I128" s="189"/>
      <c r="J128" s="189">
        <f t="shared" si="0"/>
        <v>0</v>
      </c>
      <c r="K128" s="190"/>
      <c r="L128" s="191"/>
      <c r="M128" s="192" t="s">
        <v>1</v>
      </c>
      <c r="N128" s="193" t="s">
        <v>39</v>
      </c>
      <c r="O128" s="194">
        <v>0</v>
      </c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R128" s="197" t="s">
        <v>153</v>
      </c>
      <c r="AT128" s="197" t="s">
        <v>149</v>
      </c>
      <c r="AU128" s="197" t="s">
        <v>154</v>
      </c>
      <c r="AY128" s="198" t="s">
        <v>147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98" t="s">
        <v>154</v>
      </c>
      <c r="BK128" s="199">
        <f t="shared" si="9"/>
        <v>0</v>
      </c>
      <c r="BL128" s="198" t="s">
        <v>153</v>
      </c>
      <c r="BM128" s="197" t="s">
        <v>303</v>
      </c>
    </row>
    <row r="129" spans="1:65" s="196" customFormat="1" ht="16.5" customHeight="1">
      <c r="A129" s="182"/>
      <c r="B129" s="183"/>
      <c r="C129" s="184" t="s">
        <v>7</v>
      </c>
      <c r="D129" s="184" t="s">
        <v>149</v>
      </c>
      <c r="E129" s="185" t="s">
        <v>871</v>
      </c>
      <c r="F129" s="186" t="s">
        <v>872</v>
      </c>
      <c r="G129" s="187" t="s">
        <v>284</v>
      </c>
      <c r="H129" s="188">
        <v>150</v>
      </c>
      <c r="I129" s="189"/>
      <c r="J129" s="189">
        <f t="shared" si="0"/>
        <v>0</v>
      </c>
      <c r="K129" s="190"/>
      <c r="L129" s="191"/>
      <c r="M129" s="192" t="s">
        <v>1</v>
      </c>
      <c r="N129" s="193" t="s">
        <v>39</v>
      </c>
      <c r="O129" s="194">
        <v>0</v>
      </c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R129" s="197" t="s">
        <v>153</v>
      </c>
      <c r="AT129" s="197" t="s">
        <v>149</v>
      </c>
      <c r="AU129" s="197" t="s">
        <v>154</v>
      </c>
      <c r="AY129" s="198" t="s">
        <v>147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98" t="s">
        <v>154</v>
      </c>
      <c r="BK129" s="199">
        <f t="shared" si="9"/>
        <v>0</v>
      </c>
      <c r="BL129" s="198" t="s">
        <v>153</v>
      </c>
      <c r="BM129" s="197" t="s">
        <v>608</v>
      </c>
    </row>
    <row r="130" spans="1:65" s="196" customFormat="1" ht="16.5" customHeight="1">
      <c r="A130" s="182"/>
      <c r="B130" s="183"/>
      <c r="C130" s="184" t="s">
        <v>254</v>
      </c>
      <c r="D130" s="184" t="s">
        <v>149</v>
      </c>
      <c r="E130" s="185" t="s">
        <v>873</v>
      </c>
      <c r="F130" s="186" t="s">
        <v>380</v>
      </c>
      <c r="G130" s="187" t="s">
        <v>284</v>
      </c>
      <c r="H130" s="188">
        <v>272</v>
      </c>
      <c r="I130" s="189"/>
      <c r="J130" s="189">
        <f t="shared" si="0"/>
        <v>0</v>
      </c>
      <c r="K130" s="190"/>
      <c r="L130" s="191"/>
      <c r="M130" s="192" t="s">
        <v>1</v>
      </c>
      <c r="N130" s="193" t="s">
        <v>39</v>
      </c>
      <c r="O130" s="194">
        <v>0</v>
      </c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R130" s="197" t="s">
        <v>153</v>
      </c>
      <c r="AT130" s="197" t="s">
        <v>149</v>
      </c>
      <c r="AU130" s="197" t="s">
        <v>154</v>
      </c>
      <c r="AY130" s="198" t="s">
        <v>147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98" t="s">
        <v>154</v>
      </c>
      <c r="BK130" s="199">
        <f t="shared" si="9"/>
        <v>0</v>
      </c>
      <c r="BL130" s="198" t="s">
        <v>153</v>
      </c>
      <c r="BM130" s="197" t="s">
        <v>313</v>
      </c>
    </row>
    <row r="131" spans="1:65" s="196" customFormat="1" ht="16.5" customHeight="1">
      <c r="A131" s="182"/>
      <c r="B131" s="183"/>
      <c r="C131" s="184" t="s">
        <v>261</v>
      </c>
      <c r="D131" s="184" t="s">
        <v>149</v>
      </c>
      <c r="E131" s="185" t="s">
        <v>874</v>
      </c>
      <c r="F131" s="186" t="s">
        <v>875</v>
      </c>
      <c r="G131" s="187" t="s">
        <v>284</v>
      </c>
      <c r="H131" s="188">
        <v>45</v>
      </c>
      <c r="I131" s="189"/>
      <c r="J131" s="189">
        <f t="shared" si="0"/>
        <v>0</v>
      </c>
      <c r="K131" s="190"/>
      <c r="L131" s="191"/>
      <c r="M131" s="192" t="s">
        <v>1</v>
      </c>
      <c r="N131" s="193" t="s">
        <v>39</v>
      </c>
      <c r="O131" s="194">
        <v>0</v>
      </c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R131" s="197" t="s">
        <v>153</v>
      </c>
      <c r="AT131" s="197" t="s">
        <v>149</v>
      </c>
      <c r="AU131" s="197" t="s">
        <v>154</v>
      </c>
      <c r="AY131" s="198" t="s">
        <v>147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98" t="s">
        <v>154</v>
      </c>
      <c r="BK131" s="199">
        <f t="shared" si="9"/>
        <v>0</v>
      </c>
      <c r="BL131" s="198" t="s">
        <v>153</v>
      </c>
      <c r="BM131" s="197" t="s">
        <v>558</v>
      </c>
    </row>
    <row r="132" spans="1:65" s="196" customFormat="1" ht="16.5" customHeight="1">
      <c r="A132" s="182"/>
      <c r="B132" s="183"/>
      <c r="C132" s="184" t="s">
        <v>265</v>
      </c>
      <c r="D132" s="184" t="s">
        <v>149</v>
      </c>
      <c r="E132" s="185" t="s">
        <v>706</v>
      </c>
      <c r="F132" s="186" t="s">
        <v>707</v>
      </c>
      <c r="G132" s="187" t="s">
        <v>284</v>
      </c>
      <c r="H132" s="188">
        <v>10</v>
      </c>
      <c r="I132" s="189"/>
      <c r="J132" s="189">
        <f t="shared" si="0"/>
        <v>0</v>
      </c>
      <c r="K132" s="190"/>
      <c r="L132" s="191"/>
      <c r="M132" s="192" t="s">
        <v>1</v>
      </c>
      <c r="N132" s="193" t="s">
        <v>39</v>
      </c>
      <c r="O132" s="194">
        <v>0</v>
      </c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154</v>
      </c>
      <c r="AY132" s="198" t="s">
        <v>147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98" t="s">
        <v>154</v>
      </c>
      <c r="BK132" s="199">
        <f t="shared" si="9"/>
        <v>0</v>
      </c>
      <c r="BL132" s="198" t="s">
        <v>153</v>
      </c>
      <c r="BM132" s="197" t="s">
        <v>334</v>
      </c>
    </row>
    <row r="133" spans="1:65" s="196" customFormat="1" ht="16.5" customHeight="1">
      <c r="A133" s="182"/>
      <c r="B133" s="183"/>
      <c r="C133" s="184" t="s">
        <v>266</v>
      </c>
      <c r="D133" s="184" t="s">
        <v>149</v>
      </c>
      <c r="E133" s="185" t="s">
        <v>876</v>
      </c>
      <c r="F133" s="186" t="s">
        <v>452</v>
      </c>
      <c r="G133" s="187" t="s">
        <v>356</v>
      </c>
      <c r="H133" s="188">
        <v>1</v>
      </c>
      <c r="I133" s="189"/>
      <c r="J133" s="189">
        <f t="shared" si="0"/>
        <v>0</v>
      </c>
      <c r="K133" s="190"/>
      <c r="L133" s="191"/>
      <c r="M133" s="192" t="s">
        <v>1</v>
      </c>
      <c r="N133" s="193" t="s">
        <v>39</v>
      </c>
      <c r="O133" s="194">
        <v>0</v>
      </c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154</v>
      </c>
      <c r="AY133" s="198" t="s">
        <v>147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98" t="s">
        <v>154</v>
      </c>
      <c r="BK133" s="199">
        <f t="shared" si="9"/>
        <v>0</v>
      </c>
      <c r="BL133" s="198" t="s">
        <v>153</v>
      </c>
      <c r="BM133" s="197" t="s">
        <v>344</v>
      </c>
    </row>
    <row r="134" spans="1:65" s="196" customFormat="1" ht="16.5" customHeight="1">
      <c r="A134" s="182"/>
      <c r="B134" s="183"/>
      <c r="C134" s="184" t="s">
        <v>268</v>
      </c>
      <c r="D134" s="184" t="s">
        <v>149</v>
      </c>
      <c r="E134" s="185" t="s">
        <v>877</v>
      </c>
      <c r="F134" s="186" t="s">
        <v>428</v>
      </c>
      <c r="G134" s="187" t="s">
        <v>356</v>
      </c>
      <c r="H134" s="188">
        <v>1</v>
      </c>
      <c r="I134" s="189"/>
      <c r="J134" s="189">
        <f t="shared" si="0"/>
        <v>0</v>
      </c>
      <c r="K134" s="190"/>
      <c r="L134" s="191"/>
      <c r="M134" s="192" t="s">
        <v>1</v>
      </c>
      <c r="N134" s="193" t="s">
        <v>39</v>
      </c>
      <c r="O134" s="194">
        <v>0</v>
      </c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153</v>
      </c>
      <c r="AT134" s="197" t="s">
        <v>149</v>
      </c>
      <c r="AU134" s="197" t="s">
        <v>154</v>
      </c>
      <c r="AY134" s="198" t="s">
        <v>147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98" t="s">
        <v>154</v>
      </c>
      <c r="BK134" s="199">
        <f t="shared" si="9"/>
        <v>0</v>
      </c>
      <c r="BL134" s="198" t="s">
        <v>153</v>
      </c>
      <c r="BM134" s="197" t="s">
        <v>589</v>
      </c>
    </row>
    <row r="135" spans="1:65" s="196" customFormat="1" ht="36" customHeight="1">
      <c r="A135" s="182"/>
      <c r="B135" s="183"/>
      <c r="C135" s="184" t="s">
        <v>269</v>
      </c>
      <c r="D135" s="184" t="s">
        <v>149</v>
      </c>
      <c r="E135" s="185" t="s">
        <v>878</v>
      </c>
      <c r="F135" s="186" t="s">
        <v>456</v>
      </c>
      <c r="G135" s="187" t="s">
        <v>356</v>
      </c>
      <c r="H135" s="188">
        <v>1</v>
      </c>
      <c r="I135" s="189"/>
      <c r="J135" s="189">
        <f t="shared" si="0"/>
        <v>0</v>
      </c>
      <c r="K135" s="190"/>
      <c r="L135" s="191"/>
      <c r="M135" s="192" t="s">
        <v>1</v>
      </c>
      <c r="N135" s="193" t="s">
        <v>39</v>
      </c>
      <c r="O135" s="194">
        <v>0</v>
      </c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154</v>
      </c>
      <c r="AY135" s="198" t="s">
        <v>147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98" t="s">
        <v>154</v>
      </c>
      <c r="BK135" s="199">
        <f t="shared" si="9"/>
        <v>0</v>
      </c>
      <c r="BL135" s="198" t="s">
        <v>153</v>
      </c>
      <c r="BM135" s="197" t="s">
        <v>574</v>
      </c>
    </row>
    <row r="136" spans="1:65" s="196" customFormat="1" ht="16.5" customHeight="1">
      <c r="A136" s="182"/>
      <c r="B136" s="183"/>
      <c r="C136" s="184" t="s">
        <v>270</v>
      </c>
      <c r="D136" s="184" t="s">
        <v>149</v>
      </c>
      <c r="E136" s="185" t="s">
        <v>879</v>
      </c>
      <c r="F136" s="186" t="s">
        <v>460</v>
      </c>
      <c r="G136" s="187" t="s">
        <v>356</v>
      </c>
      <c r="H136" s="188">
        <v>1</v>
      </c>
      <c r="I136" s="189"/>
      <c r="J136" s="189">
        <f t="shared" si="0"/>
        <v>0</v>
      </c>
      <c r="K136" s="190"/>
      <c r="L136" s="191"/>
      <c r="M136" s="192" t="s">
        <v>1</v>
      </c>
      <c r="N136" s="193" t="s">
        <v>39</v>
      </c>
      <c r="O136" s="194">
        <v>0</v>
      </c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R136" s="197" t="s">
        <v>153</v>
      </c>
      <c r="AT136" s="197" t="s">
        <v>149</v>
      </c>
      <c r="AU136" s="197" t="s">
        <v>154</v>
      </c>
      <c r="AY136" s="198" t="s">
        <v>147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98" t="s">
        <v>154</v>
      </c>
      <c r="BK136" s="199">
        <f t="shared" si="9"/>
        <v>0</v>
      </c>
      <c r="BL136" s="198" t="s">
        <v>153</v>
      </c>
      <c r="BM136" s="197" t="s">
        <v>582</v>
      </c>
    </row>
    <row r="137" spans="1:65" s="196" customFormat="1" ht="36" customHeight="1">
      <c r="A137" s="182"/>
      <c r="B137" s="183"/>
      <c r="C137" s="184" t="s">
        <v>273</v>
      </c>
      <c r="D137" s="184" t="s">
        <v>149</v>
      </c>
      <c r="E137" s="185" t="s">
        <v>880</v>
      </c>
      <c r="F137" s="186" t="s">
        <v>464</v>
      </c>
      <c r="G137" s="187" t="s">
        <v>356</v>
      </c>
      <c r="H137" s="188">
        <v>1</v>
      </c>
      <c r="I137" s="189"/>
      <c r="J137" s="189">
        <f t="shared" si="0"/>
        <v>0</v>
      </c>
      <c r="K137" s="190"/>
      <c r="L137" s="191"/>
      <c r="M137" s="192" t="s">
        <v>1</v>
      </c>
      <c r="N137" s="193" t="s">
        <v>39</v>
      </c>
      <c r="O137" s="194">
        <v>0</v>
      </c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R137" s="197" t="s">
        <v>153</v>
      </c>
      <c r="AT137" s="197" t="s">
        <v>149</v>
      </c>
      <c r="AU137" s="197" t="s">
        <v>154</v>
      </c>
      <c r="AY137" s="198" t="s">
        <v>147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98" t="s">
        <v>154</v>
      </c>
      <c r="BK137" s="199">
        <f t="shared" si="9"/>
        <v>0</v>
      </c>
      <c r="BL137" s="198" t="s">
        <v>153</v>
      </c>
      <c r="BM137" s="197" t="s">
        <v>881</v>
      </c>
    </row>
    <row r="138" spans="1:65" s="196" customFormat="1" ht="16.5" customHeight="1">
      <c r="A138" s="182"/>
      <c r="B138" s="183"/>
      <c r="C138" s="184" t="s">
        <v>281</v>
      </c>
      <c r="D138" s="184" t="s">
        <v>149</v>
      </c>
      <c r="E138" s="185" t="s">
        <v>882</v>
      </c>
      <c r="F138" s="186" t="s">
        <v>468</v>
      </c>
      <c r="G138" s="187" t="s">
        <v>356</v>
      </c>
      <c r="H138" s="188">
        <v>1</v>
      </c>
      <c r="I138" s="189"/>
      <c r="J138" s="189">
        <f t="shared" si="0"/>
        <v>0</v>
      </c>
      <c r="K138" s="190"/>
      <c r="L138" s="191"/>
      <c r="M138" s="192" t="s">
        <v>1</v>
      </c>
      <c r="N138" s="193" t="s">
        <v>39</v>
      </c>
      <c r="O138" s="194">
        <v>0</v>
      </c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R138" s="197" t="s">
        <v>153</v>
      </c>
      <c r="AT138" s="197" t="s">
        <v>149</v>
      </c>
      <c r="AU138" s="197" t="s">
        <v>154</v>
      </c>
      <c r="AY138" s="198" t="s">
        <v>147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98" t="s">
        <v>154</v>
      </c>
      <c r="BK138" s="199">
        <f t="shared" si="9"/>
        <v>0</v>
      </c>
      <c r="BL138" s="198" t="s">
        <v>153</v>
      </c>
      <c r="BM138" s="197" t="s">
        <v>883</v>
      </c>
    </row>
    <row r="139" spans="1:65" s="196" customFormat="1" ht="36" customHeight="1">
      <c r="A139" s="182"/>
      <c r="B139" s="183"/>
      <c r="C139" s="184" t="s">
        <v>286</v>
      </c>
      <c r="D139" s="184" t="s">
        <v>149</v>
      </c>
      <c r="E139" s="185" t="s">
        <v>692</v>
      </c>
      <c r="F139" s="186" t="s">
        <v>355</v>
      </c>
      <c r="G139" s="187" t="s">
        <v>356</v>
      </c>
      <c r="H139" s="188">
        <v>1</v>
      </c>
      <c r="I139" s="189"/>
      <c r="J139" s="189">
        <f t="shared" si="0"/>
        <v>0</v>
      </c>
      <c r="K139" s="190"/>
      <c r="L139" s="191"/>
      <c r="M139" s="192" t="s">
        <v>1</v>
      </c>
      <c r="N139" s="193" t="s">
        <v>39</v>
      </c>
      <c r="O139" s="194">
        <v>0</v>
      </c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R139" s="197" t="s">
        <v>153</v>
      </c>
      <c r="AT139" s="197" t="s">
        <v>149</v>
      </c>
      <c r="AU139" s="197" t="s">
        <v>154</v>
      </c>
      <c r="AY139" s="198" t="s">
        <v>147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98" t="s">
        <v>154</v>
      </c>
      <c r="BK139" s="199">
        <f t="shared" si="9"/>
        <v>0</v>
      </c>
      <c r="BL139" s="198" t="s">
        <v>153</v>
      </c>
      <c r="BM139" s="197" t="s">
        <v>884</v>
      </c>
    </row>
    <row r="140" spans="1:65" s="2" customFormat="1" ht="24" customHeight="1">
      <c r="A140" s="26"/>
      <c r="B140" s="138"/>
      <c r="C140" s="139" t="s">
        <v>290</v>
      </c>
      <c r="D140" s="139" t="s">
        <v>149</v>
      </c>
      <c r="E140" s="140" t="s">
        <v>885</v>
      </c>
      <c r="F140" s="141" t="s">
        <v>472</v>
      </c>
      <c r="G140" s="142" t="s">
        <v>356</v>
      </c>
      <c r="H140" s="143">
        <v>1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154</v>
      </c>
      <c r="AY140" s="14" t="s">
        <v>147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154</v>
      </c>
      <c r="BK140" s="151">
        <f t="shared" si="9"/>
        <v>0</v>
      </c>
      <c r="BL140" s="14" t="s">
        <v>153</v>
      </c>
      <c r="BM140" s="150" t="s">
        <v>886</v>
      </c>
    </row>
    <row r="141" spans="1:65" s="2" customFormat="1" ht="60" customHeight="1">
      <c r="A141" s="26"/>
      <c r="B141" s="138"/>
      <c r="C141" s="139" t="s">
        <v>293</v>
      </c>
      <c r="D141" s="139" t="s">
        <v>149</v>
      </c>
      <c r="E141" s="140" t="s">
        <v>887</v>
      </c>
      <c r="F141" s="141" t="s">
        <v>476</v>
      </c>
      <c r="G141" s="142" t="s">
        <v>356</v>
      </c>
      <c r="H141" s="143">
        <v>1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154</v>
      </c>
      <c r="AY141" s="14" t="s">
        <v>147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154</v>
      </c>
      <c r="BK141" s="151">
        <f t="shared" si="9"/>
        <v>0</v>
      </c>
      <c r="BL141" s="14" t="s">
        <v>153</v>
      </c>
      <c r="BM141" s="150" t="s">
        <v>888</v>
      </c>
    </row>
    <row r="142" spans="1:65" s="2" customFormat="1" ht="24" customHeight="1">
      <c r="A142" s="26"/>
      <c r="B142" s="138"/>
      <c r="C142" s="139" t="s">
        <v>298</v>
      </c>
      <c r="D142" s="139" t="s">
        <v>149</v>
      </c>
      <c r="E142" s="140" t="s">
        <v>889</v>
      </c>
      <c r="F142" s="141" t="s">
        <v>480</v>
      </c>
      <c r="G142" s="142" t="s">
        <v>356</v>
      </c>
      <c r="H142" s="143">
        <v>1</v>
      </c>
      <c r="I142" s="144"/>
      <c r="J142" s="144">
        <f t="shared" si="0"/>
        <v>0</v>
      </c>
      <c r="K142" s="145"/>
      <c r="L142" s="27"/>
      <c r="M142" s="152" t="s">
        <v>1</v>
      </c>
      <c r="N142" s="153" t="s">
        <v>39</v>
      </c>
      <c r="O142" s="154">
        <v>0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153</v>
      </c>
      <c r="AT142" s="150" t="s">
        <v>149</v>
      </c>
      <c r="AU142" s="150" t="s">
        <v>154</v>
      </c>
      <c r="AY142" s="14" t="s">
        <v>147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154</v>
      </c>
      <c r="BK142" s="151">
        <f t="shared" si="9"/>
        <v>0</v>
      </c>
      <c r="BL142" s="14" t="s">
        <v>153</v>
      </c>
      <c r="BM142" s="150" t="s">
        <v>890</v>
      </c>
    </row>
    <row r="143" spans="1:65" s="2" customFormat="1" ht="7" customHeight="1">
      <c r="A143" s="26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27"/>
      <c r="M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</sheetData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4"/>
  <sheetViews>
    <sheetView showGridLines="0" topLeftCell="A131" workbookViewId="0">
      <selection activeCell="I121" sqref="I121:I144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112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891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ROUND((SUM(BE118:BE143)),  2)</f>
        <v>0</v>
      </c>
      <c r="G33" s="26"/>
      <c r="H33" s="26"/>
      <c r="I33" s="95">
        <v>0.2</v>
      </c>
      <c r="J33" s="94">
        <f>ROUND(((SUM(BE118:BE143))*I33),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ROUND((SUM(BF118:BF143)),  2)</f>
        <v>0</v>
      </c>
      <c r="G34" s="26"/>
      <c r="H34" s="26"/>
      <c r="I34" s="95">
        <v>0.2</v>
      </c>
      <c r="J34" s="94">
        <f>ROUND(((SUM(BF118:BF143))*I34),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ROUND((SUM(BG118:BG143)),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ROUND((SUM(BH118:BH143)),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ROUND((SUM(BI118:BI143)),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602 - AREÁLOVÉ VONKAJŠIE OSVETLENIE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188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hidden="1" customHeight="1">
      <c r="B98" s="111"/>
      <c r="D98" s="112" t="s">
        <v>189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7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7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5" customHeight="1">
      <c r="A105" s="26"/>
      <c r="B105" s="27"/>
      <c r="C105" s="18" t="s">
        <v>133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7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68" t="str">
        <f>E7</f>
        <v>VÝSTAVBA KOMPOSTÁRNE V MESTE ZLATÉ MORAVCE</v>
      </c>
      <c r="F108" s="269"/>
      <c r="G108" s="269"/>
      <c r="H108" s="269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50" t="str">
        <f>E9</f>
        <v>SO 602 - AREÁLOVÉ VONKAJŠIE OSVETLENIE</v>
      </c>
      <c r="F110" s="267"/>
      <c r="G110" s="267"/>
      <c r="H110" s="26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7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Zlaté Moravce, p.č. 14160/1, 14160/5</v>
      </c>
      <c r="G112" s="26"/>
      <c r="H112" s="26"/>
      <c r="I112" s="23" t="s">
        <v>19</v>
      </c>
      <c r="J112" s="49" t="str">
        <f>IF(J12="","",J12)</f>
        <v>10. 12. 2019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7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5" customHeight="1">
      <c r="A114" s="26"/>
      <c r="B114" s="27"/>
      <c r="C114" s="23" t="s">
        <v>21</v>
      </c>
      <c r="D114" s="26"/>
      <c r="E114" s="26"/>
      <c r="F114" s="21" t="str">
        <f>E15</f>
        <v>Mesto Zlaté Moravce</v>
      </c>
      <c r="G114" s="26"/>
      <c r="H114" s="26"/>
      <c r="I114" s="23" t="s">
        <v>27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30</v>
      </c>
      <c r="J115" s="24" t="str">
        <f>E24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4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134</v>
      </c>
      <c r="D117" s="118" t="s">
        <v>58</v>
      </c>
      <c r="E117" s="118" t="s">
        <v>54</v>
      </c>
      <c r="F117" s="118" t="s">
        <v>55</v>
      </c>
      <c r="G117" s="118" t="s">
        <v>135</v>
      </c>
      <c r="H117" s="118" t="s">
        <v>136</v>
      </c>
      <c r="I117" s="118" t="s">
        <v>137</v>
      </c>
      <c r="J117" s="119" t="s">
        <v>128</v>
      </c>
      <c r="K117" s="120" t="s">
        <v>138</v>
      </c>
      <c r="L117" s="121"/>
      <c r="M117" s="56" t="s">
        <v>1</v>
      </c>
      <c r="N117" s="57" t="s">
        <v>37</v>
      </c>
      <c r="O117" s="57" t="s">
        <v>139</v>
      </c>
      <c r="P117" s="57" t="s">
        <v>140</v>
      </c>
      <c r="Q117" s="57" t="s">
        <v>141</v>
      </c>
      <c r="R117" s="57" t="s">
        <v>142</v>
      </c>
      <c r="S117" s="57" t="s">
        <v>143</v>
      </c>
      <c r="T117" s="58" t="s">
        <v>144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129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0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72</v>
      </c>
      <c r="AU118" s="14" t="s">
        <v>130</v>
      </c>
      <c r="BK118" s="125">
        <f>BK119</f>
        <v>0</v>
      </c>
    </row>
    <row r="119" spans="1:65" s="12" customFormat="1" ht="25.9" customHeight="1">
      <c r="B119" s="126"/>
      <c r="D119" s="127" t="s">
        <v>72</v>
      </c>
      <c r="E119" s="128" t="s">
        <v>227</v>
      </c>
      <c r="F119" s="128" t="s">
        <v>350</v>
      </c>
      <c r="J119" s="129">
        <f>BK119</f>
        <v>0</v>
      </c>
      <c r="L119" s="126"/>
      <c r="M119" s="130"/>
      <c r="N119" s="131"/>
      <c r="O119" s="131"/>
      <c r="P119" s="132">
        <f>P120</f>
        <v>0</v>
      </c>
      <c r="Q119" s="131"/>
      <c r="R119" s="132">
        <f>R120</f>
        <v>0</v>
      </c>
      <c r="S119" s="131"/>
      <c r="T119" s="133">
        <f>T120</f>
        <v>0</v>
      </c>
      <c r="AR119" s="127" t="s">
        <v>193</v>
      </c>
      <c r="AT119" s="134" t="s">
        <v>72</v>
      </c>
      <c r="AU119" s="134" t="s">
        <v>73</v>
      </c>
      <c r="AY119" s="127" t="s">
        <v>147</v>
      </c>
      <c r="BK119" s="135">
        <f>BK120</f>
        <v>0</v>
      </c>
    </row>
    <row r="120" spans="1:65" s="12" customFormat="1" ht="22.9" customHeight="1">
      <c r="B120" s="126"/>
      <c r="D120" s="127" t="s">
        <v>72</v>
      </c>
      <c r="E120" s="136" t="s">
        <v>351</v>
      </c>
      <c r="F120" s="136" t="s">
        <v>352</v>
      </c>
      <c r="J120" s="137">
        <f>BK120</f>
        <v>0</v>
      </c>
      <c r="L120" s="126"/>
      <c r="M120" s="130"/>
      <c r="N120" s="131"/>
      <c r="O120" s="131"/>
      <c r="P120" s="132">
        <f>SUM(P121:P143)</f>
        <v>0</v>
      </c>
      <c r="Q120" s="131"/>
      <c r="R120" s="132">
        <f>SUM(R121:R143)</f>
        <v>0</v>
      </c>
      <c r="S120" s="131"/>
      <c r="T120" s="133">
        <f>SUM(T121:T143)</f>
        <v>0</v>
      </c>
      <c r="AR120" s="127" t="s">
        <v>193</v>
      </c>
      <c r="AT120" s="134" t="s">
        <v>72</v>
      </c>
      <c r="AU120" s="134" t="s">
        <v>81</v>
      </c>
      <c r="AY120" s="127" t="s">
        <v>147</v>
      </c>
      <c r="BK120" s="135">
        <f>SUM(BK121:BK143)</f>
        <v>0</v>
      </c>
    </row>
    <row r="121" spans="1:65" s="196" customFormat="1" ht="16.5" customHeight="1">
      <c r="A121" s="182"/>
      <c r="B121" s="183"/>
      <c r="C121" s="184" t="s">
        <v>81</v>
      </c>
      <c r="D121" s="184" t="s">
        <v>149</v>
      </c>
      <c r="E121" s="185" t="s">
        <v>892</v>
      </c>
      <c r="F121" s="186" t="s">
        <v>893</v>
      </c>
      <c r="G121" s="187" t="s">
        <v>301</v>
      </c>
      <c r="H121" s="188">
        <v>14</v>
      </c>
      <c r="I121" s="189"/>
      <c r="J121" s="189">
        <f t="shared" ref="J121:J143" si="0">ROUND(I121*H121,2)</f>
        <v>0</v>
      </c>
      <c r="K121" s="190"/>
      <c r="L121" s="191"/>
      <c r="M121" s="192" t="s">
        <v>1</v>
      </c>
      <c r="N121" s="193" t="s">
        <v>39</v>
      </c>
      <c r="O121" s="194">
        <v>0</v>
      </c>
      <c r="P121" s="194">
        <f t="shared" ref="P121:P143" si="1">O121*H121</f>
        <v>0</v>
      </c>
      <c r="Q121" s="194">
        <v>0</v>
      </c>
      <c r="R121" s="194">
        <f t="shared" ref="R121:R143" si="2">Q121*H121</f>
        <v>0</v>
      </c>
      <c r="S121" s="194">
        <v>0</v>
      </c>
      <c r="T121" s="195">
        <f t="shared" ref="T121:T143" si="3">S121*H121</f>
        <v>0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R121" s="197" t="s">
        <v>153</v>
      </c>
      <c r="AT121" s="197" t="s">
        <v>149</v>
      </c>
      <c r="AU121" s="197" t="s">
        <v>154</v>
      </c>
      <c r="AY121" s="198" t="s">
        <v>147</v>
      </c>
      <c r="BE121" s="199">
        <f t="shared" ref="BE121:BE143" si="4">IF(N121="základná",J121,0)</f>
        <v>0</v>
      </c>
      <c r="BF121" s="199">
        <f t="shared" ref="BF121:BF143" si="5">IF(N121="znížená",J121,0)</f>
        <v>0</v>
      </c>
      <c r="BG121" s="199">
        <f t="shared" ref="BG121:BG143" si="6">IF(N121="zákl. prenesená",J121,0)</f>
        <v>0</v>
      </c>
      <c r="BH121" s="199">
        <f t="shared" ref="BH121:BH143" si="7">IF(N121="zníž. prenesená",J121,0)</f>
        <v>0</v>
      </c>
      <c r="BI121" s="199">
        <f t="shared" ref="BI121:BI143" si="8">IF(N121="nulová",J121,0)</f>
        <v>0</v>
      </c>
      <c r="BJ121" s="198" t="s">
        <v>154</v>
      </c>
      <c r="BK121" s="199">
        <f t="shared" ref="BK121:BK143" si="9">ROUND(I121*H121,2)</f>
        <v>0</v>
      </c>
      <c r="BL121" s="198" t="s">
        <v>153</v>
      </c>
      <c r="BM121" s="197" t="s">
        <v>154</v>
      </c>
    </row>
    <row r="122" spans="1:65" s="196" customFormat="1" ht="16.5" customHeight="1">
      <c r="A122" s="182"/>
      <c r="B122" s="183"/>
      <c r="C122" s="184" t="s">
        <v>154</v>
      </c>
      <c r="D122" s="184" t="s">
        <v>149</v>
      </c>
      <c r="E122" s="185" t="s">
        <v>894</v>
      </c>
      <c r="F122" s="186" t="s">
        <v>895</v>
      </c>
      <c r="G122" s="187" t="s">
        <v>301</v>
      </c>
      <c r="H122" s="188">
        <v>14</v>
      </c>
      <c r="I122" s="189"/>
      <c r="J122" s="189">
        <f t="shared" si="0"/>
        <v>0</v>
      </c>
      <c r="K122" s="190"/>
      <c r="L122" s="191"/>
      <c r="M122" s="192" t="s">
        <v>1</v>
      </c>
      <c r="N122" s="193" t="s">
        <v>39</v>
      </c>
      <c r="O122" s="194">
        <v>0</v>
      </c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R122" s="197" t="s">
        <v>153</v>
      </c>
      <c r="AT122" s="197" t="s">
        <v>149</v>
      </c>
      <c r="AU122" s="197" t="s">
        <v>154</v>
      </c>
      <c r="AY122" s="198" t="s">
        <v>147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98" t="s">
        <v>154</v>
      </c>
      <c r="BK122" s="199">
        <f t="shared" si="9"/>
        <v>0</v>
      </c>
      <c r="BL122" s="198" t="s">
        <v>153</v>
      </c>
      <c r="BM122" s="197" t="s">
        <v>153</v>
      </c>
    </row>
    <row r="123" spans="1:65" s="196" customFormat="1" ht="16.5" customHeight="1">
      <c r="A123" s="182"/>
      <c r="B123" s="183"/>
      <c r="C123" s="184" t="s">
        <v>193</v>
      </c>
      <c r="D123" s="184" t="s">
        <v>149</v>
      </c>
      <c r="E123" s="185" t="s">
        <v>896</v>
      </c>
      <c r="F123" s="186" t="s">
        <v>897</v>
      </c>
      <c r="G123" s="187" t="s">
        <v>301</v>
      </c>
      <c r="H123" s="188">
        <v>8</v>
      </c>
      <c r="I123" s="189"/>
      <c r="J123" s="189">
        <f t="shared" si="0"/>
        <v>0</v>
      </c>
      <c r="K123" s="190"/>
      <c r="L123" s="191"/>
      <c r="M123" s="192" t="s">
        <v>1</v>
      </c>
      <c r="N123" s="193" t="s">
        <v>39</v>
      </c>
      <c r="O123" s="194">
        <v>0</v>
      </c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R123" s="197" t="s">
        <v>153</v>
      </c>
      <c r="AT123" s="197" t="s">
        <v>149</v>
      </c>
      <c r="AU123" s="197" t="s">
        <v>154</v>
      </c>
      <c r="AY123" s="198" t="s">
        <v>147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98" t="s">
        <v>154</v>
      </c>
      <c r="BK123" s="199">
        <f t="shared" si="9"/>
        <v>0</v>
      </c>
      <c r="BL123" s="198" t="s">
        <v>153</v>
      </c>
      <c r="BM123" s="197" t="s">
        <v>163</v>
      </c>
    </row>
    <row r="124" spans="1:65" s="196" customFormat="1" ht="16.5" customHeight="1">
      <c r="A124" s="182"/>
      <c r="B124" s="183"/>
      <c r="C124" s="184" t="s">
        <v>153</v>
      </c>
      <c r="D124" s="184" t="s">
        <v>149</v>
      </c>
      <c r="E124" s="185" t="s">
        <v>898</v>
      </c>
      <c r="F124" s="186" t="s">
        <v>396</v>
      </c>
      <c r="G124" s="187" t="s">
        <v>284</v>
      </c>
      <c r="H124" s="188">
        <v>354</v>
      </c>
      <c r="I124" s="189"/>
      <c r="J124" s="189">
        <f t="shared" si="0"/>
        <v>0</v>
      </c>
      <c r="K124" s="190"/>
      <c r="L124" s="191"/>
      <c r="M124" s="192" t="s">
        <v>1</v>
      </c>
      <c r="N124" s="193" t="s">
        <v>39</v>
      </c>
      <c r="O124" s="194">
        <v>0</v>
      </c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R124" s="197" t="s">
        <v>153</v>
      </c>
      <c r="AT124" s="197" t="s">
        <v>149</v>
      </c>
      <c r="AU124" s="197" t="s">
        <v>154</v>
      </c>
      <c r="AY124" s="198" t="s">
        <v>147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98" t="s">
        <v>154</v>
      </c>
      <c r="BK124" s="199">
        <f t="shared" si="9"/>
        <v>0</v>
      </c>
      <c r="BL124" s="198" t="s">
        <v>153</v>
      </c>
      <c r="BM124" s="197" t="s">
        <v>173</v>
      </c>
    </row>
    <row r="125" spans="1:65" s="196" customFormat="1" ht="16.5" customHeight="1">
      <c r="A125" s="182"/>
      <c r="B125" s="183"/>
      <c r="C125" s="184" t="s">
        <v>159</v>
      </c>
      <c r="D125" s="184" t="s">
        <v>149</v>
      </c>
      <c r="E125" s="185" t="s">
        <v>899</v>
      </c>
      <c r="F125" s="186" t="s">
        <v>900</v>
      </c>
      <c r="G125" s="187" t="s">
        <v>301</v>
      </c>
      <c r="H125" s="188">
        <v>1</v>
      </c>
      <c r="I125" s="189"/>
      <c r="J125" s="189">
        <f t="shared" si="0"/>
        <v>0</v>
      </c>
      <c r="K125" s="190"/>
      <c r="L125" s="191"/>
      <c r="M125" s="192" t="s">
        <v>1</v>
      </c>
      <c r="N125" s="193" t="s">
        <v>39</v>
      </c>
      <c r="O125" s="194">
        <v>0</v>
      </c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R125" s="197" t="s">
        <v>153</v>
      </c>
      <c r="AT125" s="197" t="s">
        <v>149</v>
      </c>
      <c r="AU125" s="197" t="s">
        <v>154</v>
      </c>
      <c r="AY125" s="198" t="s">
        <v>147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98" t="s">
        <v>154</v>
      </c>
      <c r="BK125" s="199">
        <f t="shared" si="9"/>
        <v>0</v>
      </c>
      <c r="BL125" s="198" t="s">
        <v>153</v>
      </c>
      <c r="BM125" s="197" t="s">
        <v>550</v>
      </c>
    </row>
    <row r="126" spans="1:65" s="196" customFormat="1" ht="16.5" customHeight="1">
      <c r="A126" s="182"/>
      <c r="B126" s="183"/>
      <c r="C126" s="184" t="s">
        <v>163</v>
      </c>
      <c r="D126" s="184" t="s">
        <v>149</v>
      </c>
      <c r="E126" s="185" t="s">
        <v>703</v>
      </c>
      <c r="F126" s="186" t="s">
        <v>392</v>
      </c>
      <c r="G126" s="187" t="s">
        <v>284</v>
      </c>
      <c r="H126" s="188">
        <v>34</v>
      </c>
      <c r="I126" s="189"/>
      <c r="J126" s="189">
        <f t="shared" si="0"/>
        <v>0</v>
      </c>
      <c r="K126" s="190"/>
      <c r="L126" s="191"/>
      <c r="M126" s="192" t="s">
        <v>1</v>
      </c>
      <c r="N126" s="193" t="s">
        <v>39</v>
      </c>
      <c r="O126" s="194">
        <v>0</v>
      </c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R126" s="197" t="s">
        <v>153</v>
      </c>
      <c r="AT126" s="197" t="s">
        <v>149</v>
      </c>
      <c r="AU126" s="197" t="s">
        <v>154</v>
      </c>
      <c r="AY126" s="198" t="s">
        <v>147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98" t="s">
        <v>154</v>
      </c>
      <c r="BK126" s="199">
        <f t="shared" si="9"/>
        <v>0</v>
      </c>
      <c r="BL126" s="198" t="s">
        <v>153</v>
      </c>
      <c r="BM126" s="197" t="s">
        <v>218</v>
      </c>
    </row>
    <row r="127" spans="1:65" s="196" customFormat="1" ht="24" customHeight="1">
      <c r="A127" s="182"/>
      <c r="B127" s="183"/>
      <c r="C127" s="184" t="s">
        <v>165</v>
      </c>
      <c r="D127" s="184" t="s">
        <v>149</v>
      </c>
      <c r="E127" s="185" t="s">
        <v>867</v>
      </c>
      <c r="F127" s="186" t="s">
        <v>408</v>
      </c>
      <c r="G127" s="187" t="s">
        <v>409</v>
      </c>
      <c r="H127" s="188">
        <v>1</v>
      </c>
      <c r="I127" s="189"/>
      <c r="J127" s="189">
        <f t="shared" si="0"/>
        <v>0</v>
      </c>
      <c r="K127" s="190"/>
      <c r="L127" s="191"/>
      <c r="M127" s="192" t="s">
        <v>1</v>
      </c>
      <c r="N127" s="193" t="s">
        <v>39</v>
      </c>
      <c r="O127" s="194">
        <v>0</v>
      </c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R127" s="197" t="s">
        <v>153</v>
      </c>
      <c r="AT127" s="197" t="s">
        <v>149</v>
      </c>
      <c r="AU127" s="197" t="s">
        <v>154</v>
      </c>
      <c r="AY127" s="198" t="s">
        <v>147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98" t="s">
        <v>154</v>
      </c>
      <c r="BK127" s="199">
        <f t="shared" si="9"/>
        <v>0</v>
      </c>
      <c r="BL127" s="198" t="s">
        <v>153</v>
      </c>
      <c r="BM127" s="197" t="s">
        <v>226</v>
      </c>
    </row>
    <row r="128" spans="1:65" s="196" customFormat="1" ht="16.5" customHeight="1">
      <c r="A128" s="182"/>
      <c r="B128" s="183"/>
      <c r="C128" s="184" t="s">
        <v>173</v>
      </c>
      <c r="D128" s="184" t="s">
        <v>149</v>
      </c>
      <c r="E128" s="185" t="s">
        <v>412</v>
      </c>
      <c r="F128" s="186" t="s">
        <v>413</v>
      </c>
      <c r="G128" s="187" t="s">
        <v>324</v>
      </c>
      <c r="H128" s="188">
        <v>18</v>
      </c>
      <c r="I128" s="189"/>
      <c r="J128" s="189">
        <f t="shared" si="0"/>
        <v>0</v>
      </c>
      <c r="K128" s="190"/>
      <c r="L128" s="191"/>
      <c r="M128" s="192" t="s">
        <v>1</v>
      </c>
      <c r="N128" s="193" t="s">
        <v>39</v>
      </c>
      <c r="O128" s="194">
        <v>0</v>
      </c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R128" s="197" t="s">
        <v>153</v>
      </c>
      <c r="AT128" s="197" t="s">
        <v>149</v>
      </c>
      <c r="AU128" s="197" t="s">
        <v>154</v>
      </c>
      <c r="AY128" s="198" t="s">
        <v>147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98" t="s">
        <v>154</v>
      </c>
      <c r="BK128" s="199">
        <f t="shared" si="9"/>
        <v>0</v>
      </c>
      <c r="BL128" s="198" t="s">
        <v>153</v>
      </c>
      <c r="BM128" s="197" t="s">
        <v>234</v>
      </c>
    </row>
    <row r="129" spans="1:65" s="196" customFormat="1" ht="16.5" customHeight="1">
      <c r="A129" s="182"/>
      <c r="B129" s="183"/>
      <c r="C129" s="184" t="s">
        <v>169</v>
      </c>
      <c r="D129" s="184" t="s">
        <v>149</v>
      </c>
      <c r="E129" s="185" t="s">
        <v>415</v>
      </c>
      <c r="F129" s="186" t="s">
        <v>416</v>
      </c>
      <c r="G129" s="187" t="s">
        <v>409</v>
      </c>
      <c r="H129" s="188">
        <v>20</v>
      </c>
      <c r="I129" s="189"/>
      <c r="J129" s="189">
        <f t="shared" si="0"/>
        <v>0</v>
      </c>
      <c r="K129" s="190"/>
      <c r="L129" s="191"/>
      <c r="M129" s="192" t="s">
        <v>1</v>
      </c>
      <c r="N129" s="193" t="s">
        <v>39</v>
      </c>
      <c r="O129" s="194">
        <v>0</v>
      </c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R129" s="197" t="s">
        <v>153</v>
      </c>
      <c r="AT129" s="197" t="s">
        <v>149</v>
      </c>
      <c r="AU129" s="197" t="s">
        <v>154</v>
      </c>
      <c r="AY129" s="198" t="s">
        <v>147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98" t="s">
        <v>154</v>
      </c>
      <c r="BK129" s="199">
        <f t="shared" si="9"/>
        <v>0</v>
      </c>
      <c r="BL129" s="198" t="s">
        <v>153</v>
      </c>
      <c r="BM129" s="197" t="s">
        <v>242</v>
      </c>
    </row>
    <row r="130" spans="1:65" s="196" customFormat="1" ht="16.5" customHeight="1">
      <c r="A130" s="182"/>
      <c r="B130" s="183"/>
      <c r="C130" s="184" t="s">
        <v>550</v>
      </c>
      <c r="D130" s="184" t="s">
        <v>149</v>
      </c>
      <c r="E130" s="185" t="s">
        <v>419</v>
      </c>
      <c r="F130" s="186" t="s">
        <v>420</v>
      </c>
      <c r="G130" s="187" t="s">
        <v>284</v>
      </c>
      <c r="H130" s="188">
        <v>445</v>
      </c>
      <c r="I130" s="189"/>
      <c r="J130" s="189">
        <f t="shared" si="0"/>
        <v>0</v>
      </c>
      <c r="K130" s="190"/>
      <c r="L130" s="191"/>
      <c r="M130" s="192" t="s">
        <v>1</v>
      </c>
      <c r="N130" s="193" t="s">
        <v>39</v>
      </c>
      <c r="O130" s="194">
        <v>0</v>
      </c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R130" s="197" t="s">
        <v>153</v>
      </c>
      <c r="AT130" s="197" t="s">
        <v>149</v>
      </c>
      <c r="AU130" s="197" t="s">
        <v>154</v>
      </c>
      <c r="AY130" s="198" t="s">
        <v>147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98" t="s">
        <v>154</v>
      </c>
      <c r="BK130" s="199">
        <f t="shared" si="9"/>
        <v>0</v>
      </c>
      <c r="BL130" s="198" t="s">
        <v>153</v>
      </c>
      <c r="BM130" s="197" t="s">
        <v>7</v>
      </c>
    </row>
    <row r="131" spans="1:65" s="196" customFormat="1" ht="16.5" customHeight="1">
      <c r="A131" s="182"/>
      <c r="B131" s="183"/>
      <c r="C131" s="184" t="s">
        <v>214</v>
      </c>
      <c r="D131" s="184" t="s">
        <v>149</v>
      </c>
      <c r="E131" s="185" t="s">
        <v>901</v>
      </c>
      <c r="F131" s="186" t="s">
        <v>683</v>
      </c>
      <c r="G131" s="187" t="s">
        <v>356</v>
      </c>
      <c r="H131" s="188">
        <v>1</v>
      </c>
      <c r="I131" s="189"/>
      <c r="J131" s="189">
        <f t="shared" si="0"/>
        <v>0</v>
      </c>
      <c r="K131" s="190"/>
      <c r="L131" s="191"/>
      <c r="M131" s="192" t="s">
        <v>1</v>
      </c>
      <c r="N131" s="193" t="s">
        <v>39</v>
      </c>
      <c r="O131" s="194">
        <v>0</v>
      </c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R131" s="197" t="s">
        <v>153</v>
      </c>
      <c r="AT131" s="197" t="s">
        <v>149</v>
      </c>
      <c r="AU131" s="197" t="s">
        <v>154</v>
      </c>
      <c r="AY131" s="198" t="s">
        <v>147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98" t="s">
        <v>154</v>
      </c>
      <c r="BK131" s="199">
        <f t="shared" si="9"/>
        <v>0</v>
      </c>
      <c r="BL131" s="198" t="s">
        <v>153</v>
      </c>
      <c r="BM131" s="197" t="s">
        <v>261</v>
      </c>
    </row>
    <row r="132" spans="1:65" s="196" customFormat="1" ht="16.5" customHeight="1">
      <c r="A132" s="182"/>
      <c r="B132" s="183"/>
      <c r="C132" s="184" t="s">
        <v>218</v>
      </c>
      <c r="D132" s="184" t="s">
        <v>149</v>
      </c>
      <c r="E132" s="185" t="s">
        <v>423</v>
      </c>
      <c r="F132" s="186" t="s">
        <v>424</v>
      </c>
      <c r="G132" s="187" t="s">
        <v>301</v>
      </c>
      <c r="H132" s="188">
        <v>4</v>
      </c>
      <c r="I132" s="189"/>
      <c r="J132" s="189">
        <f t="shared" si="0"/>
        <v>0</v>
      </c>
      <c r="K132" s="190"/>
      <c r="L132" s="191"/>
      <c r="M132" s="192" t="s">
        <v>1</v>
      </c>
      <c r="N132" s="193" t="s">
        <v>39</v>
      </c>
      <c r="O132" s="194">
        <v>0</v>
      </c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154</v>
      </c>
      <c r="AY132" s="198" t="s">
        <v>147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98" t="s">
        <v>154</v>
      </c>
      <c r="BK132" s="199">
        <f t="shared" si="9"/>
        <v>0</v>
      </c>
      <c r="BL132" s="198" t="s">
        <v>153</v>
      </c>
      <c r="BM132" s="197" t="s">
        <v>266</v>
      </c>
    </row>
    <row r="133" spans="1:65" s="196" customFormat="1" ht="48" customHeight="1">
      <c r="A133" s="182"/>
      <c r="B133" s="183"/>
      <c r="C133" s="184" t="s">
        <v>222</v>
      </c>
      <c r="D133" s="184" t="s">
        <v>149</v>
      </c>
      <c r="E133" s="185" t="s">
        <v>869</v>
      </c>
      <c r="F133" s="186" t="s">
        <v>870</v>
      </c>
      <c r="G133" s="187" t="s">
        <v>284</v>
      </c>
      <c r="H133" s="188">
        <v>215</v>
      </c>
      <c r="I133" s="189"/>
      <c r="J133" s="189">
        <f t="shared" si="0"/>
        <v>0</v>
      </c>
      <c r="K133" s="190"/>
      <c r="L133" s="191"/>
      <c r="M133" s="192" t="s">
        <v>1</v>
      </c>
      <c r="N133" s="193" t="s">
        <v>39</v>
      </c>
      <c r="O133" s="194">
        <v>0</v>
      </c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154</v>
      </c>
      <c r="AY133" s="198" t="s">
        <v>147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98" t="s">
        <v>154</v>
      </c>
      <c r="BK133" s="199">
        <f t="shared" si="9"/>
        <v>0</v>
      </c>
      <c r="BL133" s="198" t="s">
        <v>153</v>
      </c>
      <c r="BM133" s="197" t="s">
        <v>269</v>
      </c>
    </row>
    <row r="134" spans="1:65" s="196" customFormat="1" ht="16.5" customHeight="1">
      <c r="A134" s="182"/>
      <c r="B134" s="183"/>
      <c r="C134" s="184" t="s">
        <v>226</v>
      </c>
      <c r="D134" s="184" t="s">
        <v>149</v>
      </c>
      <c r="E134" s="185" t="s">
        <v>902</v>
      </c>
      <c r="F134" s="186" t="s">
        <v>452</v>
      </c>
      <c r="G134" s="187" t="s">
        <v>356</v>
      </c>
      <c r="H134" s="188">
        <v>1</v>
      </c>
      <c r="I134" s="189"/>
      <c r="J134" s="189">
        <f t="shared" si="0"/>
        <v>0</v>
      </c>
      <c r="K134" s="190"/>
      <c r="L134" s="191"/>
      <c r="M134" s="192" t="s">
        <v>1</v>
      </c>
      <c r="N134" s="193" t="s">
        <v>39</v>
      </c>
      <c r="O134" s="194">
        <v>0</v>
      </c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153</v>
      </c>
      <c r="AT134" s="197" t="s">
        <v>149</v>
      </c>
      <c r="AU134" s="197" t="s">
        <v>154</v>
      </c>
      <c r="AY134" s="198" t="s">
        <v>147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98" t="s">
        <v>154</v>
      </c>
      <c r="BK134" s="199">
        <f t="shared" si="9"/>
        <v>0</v>
      </c>
      <c r="BL134" s="198" t="s">
        <v>153</v>
      </c>
      <c r="BM134" s="197" t="s">
        <v>273</v>
      </c>
    </row>
    <row r="135" spans="1:65" s="196" customFormat="1" ht="16.5" customHeight="1">
      <c r="A135" s="182"/>
      <c r="B135" s="183"/>
      <c r="C135" s="184" t="s">
        <v>231</v>
      </c>
      <c r="D135" s="184" t="s">
        <v>149</v>
      </c>
      <c r="E135" s="185" t="s">
        <v>427</v>
      </c>
      <c r="F135" s="186" t="s">
        <v>428</v>
      </c>
      <c r="G135" s="187" t="s">
        <v>356</v>
      </c>
      <c r="H135" s="188">
        <v>1</v>
      </c>
      <c r="I135" s="189"/>
      <c r="J135" s="189">
        <f t="shared" si="0"/>
        <v>0</v>
      </c>
      <c r="K135" s="190"/>
      <c r="L135" s="191"/>
      <c r="M135" s="192" t="s">
        <v>1</v>
      </c>
      <c r="N135" s="193" t="s">
        <v>39</v>
      </c>
      <c r="O135" s="194">
        <v>0</v>
      </c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154</v>
      </c>
      <c r="AY135" s="198" t="s">
        <v>147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98" t="s">
        <v>154</v>
      </c>
      <c r="BK135" s="199">
        <f t="shared" si="9"/>
        <v>0</v>
      </c>
      <c r="BL135" s="198" t="s">
        <v>153</v>
      </c>
      <c r="BM135" s="197" t="s">
        <v>286</v>
      </c>
    </row>
    <row r="136" spans="1:65" s="196" customFormat="1" ht="36" customHeight="1">
      <c r="A136" s="182"/>
      <c r="B136" s="183"/>
      <c r="C136" s="184" t="s">
        <v>234</v>
      </c>
      <c r="D136" s="184" t="s">
        <v>149</v>
      </c>
      <c r="E136" s="185" t="s">
        <v>903</v>
      </c>
      <c r="F136" s="186" t="s">
        <v>456</v>
      </c>
      <c r="G136" s="187" t="s">
        <v>356</v>
      </c>
      <c r="H136" s="188">
        <v>1</v>
      </c>
      <c r="I136" s="189"/>
      <c r="J136" s="189">
        <f t="shared" si="0"/>
        <v>0</v>
      </c>
      <c r="K136" s="190"/>
      <c r="L136" s="191"/>
      <c r="M136" s="192" t="s">
        <v>1</v>
      </c>
      <c r="N136" s="193" t="s">
        <v>39</v>
      </c>
      <c r="O136" s="194">
        <v>0</v>
      </c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R136" s="197" t="s">
        <v>153</v>
      </c>
      <c r="AT136" s="197" t="s">
        <v>149</v>
      </c>
      <c r="AU136" s="197" t="s">
        <v>154</v>
      </c>
      <c r="AY136" s="198" t="s">
        <v>147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98" t="s">
        <v>154</v>
      </c>
      <c r="BK136" s="199">
        <f t="shared" si="9"/>
        <v>0</v>
      </c>
      <c r="BL136" s="198" t="s">
        <v>153</v>
      </c>
      <c r="BM136" s="197" t="s">
        <v>293</v>
      </c>
    </row>
    <row r="137" spans="1:65" s="196" customFormat="1" ht="16.5" customHeight="1">
      <c r="A137" s="182"/>
      <c r="B137" s="183"/>
      <c r="C137" s="184" t="s">
        <v>238</v>
      </c>
      <c r="D137" s="184" t="s">
        <v>149</v>
      </c>
      <c r="E137" s="185" t="s">
        <v>904</v>
      </c>
      <c r="F137" s="186" t="s">
        <v>460</v>
      </c>
      <c r="G137" s="187" t="s">
        <v>356</v>
      </c>
      <c r="H137" s="188">
        <v>1</v>
      </c>
      <c r="I137" s="189"/>
      <c r="J137" s="189">
        <f t="shared" si="0"/>
        <v>0</v>
      </c>
      <c r="K137" s="190"/>
      <c r="L137" s="191"/>
      <c r="M137" s="192" t="s">
        <v>1</v>
      </c>
      <c r="N137" s="193" t="s">
        <v>39</v>
      </c>
      <c r="O137" s="194">
        <v>0</v>
      </c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R137" s="197" t="s">
        <v>153</v>
      </c>
      <c r="AT137" s="197" t="s">
        <v>149</v>
      </c>
      <c r="AU137" s="197" t="s">
        <v>154</v>
      </c>
      <c r="AY137" s="198" t="s">
        <v>147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98" t="s">
        <v>154</v>
      </c>
      <c r="BK137" s="199">
        <f t="shared" si="9"/>
        <v>0</v>
      </c>
      <c r="BL137" s="198" t="s">
        <v>153</v>
      </c>
      <c r="BM137" s="197" t="s">
        <v>303</v>
      </c>
    </row>
    <row r="138" spans="1:65" s="196" customFormat="1" ht="36" customHeight="1">
      <c r="A138" s="182"/>
      <c r="B138" s="183"/>
      <c r="C138" s="184" t="s">
        <v>242</v>
      </c>
      <c r="D138" s="184" t="s">
        <v>149</v>
      </c>
      <c r="E138" s="185" t="s">
        <v>880</v>
      </c>
      <c r="F138" s="186" t="s">
        <v>464</v>
      </c>
      <c r="G138" s="187" t="s">
        <v>356</v>
      </c>
      <c r="H138" s="188">
        <v>1</v>
      </c>
      <c r="I138" s="189"/>
      <c r="J138" s="189">
        <f t="shared" si="0"/>
        <v>0</v>
      </c>
      <c r="K138" s="190"/>
      <c r="L138" s="191"/>
      <c r="M138" s="192" t="s">
        <v>1</v>
      </c>
      <c r="N138" s="193" t="s">
        <v>39</v>
      </c>
      <c r="O138" s="194">
        <v>0</v>
      </c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R138" s="197" t="s">
        <v>153</v>
      </c>
      <c r="AT138" s="197" t="s">
        <v>149</v>
      </c>
      <c r="AU138" s="197" t="s">
        <v>154</v>
      </c>
      <c r="AY138" s="198" t="s">
        <v>147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98" t="s">
        <v>154</v>
      </c>
      <c r="BK138" s="199">
        <f t="shared" si="9"/>
        <v>0</v>
      </c>
      <c r="BL138" s="198" t="s">
        <v>153</v>
      </c>
      <c r="BM138" s="197" t="s">
        <v>608</v>
      </c>
    </row>
    <row r="139" spans="1:65" s="196" customFormat="1" ht="16.5" customHeight="1">
      <c r="A139" s="182"/>
      <c r="B139" s="183"/>
      <c r="C139" s="184" t="s">
        <v>246</v>
      </c>
      <c r="D139" s="184" t="s">
        <v>149</v>
      </c>
      <c r="E139" s="185" t="s">
        <v>905</v>
      </c>
      <c r="F139" s="186" t="s">
        <v>468</v>
      </c>
      <c r="G139" s="187" t="s">
        <v>356</v>
      </c>
      <c r="H139" s="188">
        <v>1</v>
      </c>
      <c r="I139" s="189"/>
      <c r="J139" s="189">
        <f t="shared" si="0"/>
        <v>0</v>
      </c>
      <c r="K139" s="190"/>
      <c r="L139" s="191"/>
      <c r="M139" s="192" t="s">
        <v>1</v>
      </c>
      <c r="N139" s="193" t="s">
        <v>39</v>
      </c>
      <c r="O139" s="194">
        <v>0</v>
      </c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R139" s="197" t="s">
        <v>153</v>
      </c>
      <c r="AT139" s="197" t="s">
        <v>149</v>
      </c>
      <c r="AU139" s="197" t="s">
        <v>154</v>
      </c>
      <c r="AY139" s="198" t="s">
        <v>147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98" t="s">
        <v>154</v>
      </c>
      <c r="BK139" s="199">
        <f t="shared" si="9"/>
        <v>0</v>
      </c>
      <c r="BL139" s="198" t="s">
        <v>153</v>
      </c>
      <c r="BM139" s="197" t="s">
        <v>313</v>
      </c>
    </row>
    <row r="140" spans="1:65" s="196" customFormat="1" ht="36" customHeight="1">
      <c r="A140" s="182"/>
      <c r="B140" s="183"/>
      <c r="C140" s="184" t="s">
        <v>7</v>
      </c>
      <c r="D140" s="184" t="s">
        <v>149</v>
      </c>
      <c r="E140" s="185" t="s">
        <v>906</v>
      </c>
      <c r="F140" s="186" t="s">
        <v>355</v>
      </c>
      <c r="G140" s="187" t="s">
        <v>356</v>
      </c>
      <c r="H140" s="188">
        <v>1</v>
      </c>
      <c r="I140" s="189"/>
      <c r="J140" s="189">
        <f t="shared" si="0"/>
        <v>0</v>
      </c>
      <c r="K140" s="190"/>
      <c r="L140" s="191"/>
      <c r="M140" s="192" t="s">
        <v>1</v>
      </c>
      <c r="N140" s="193" t="s">
        <v>39</v>
      </c>
      <c r="O140" s="194">
        <v>0</v>
      </c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R140" s="197" t="s">
        <v>153</v>
      </c>
      <c r="AT140" s="197" t="s">
        <v>149</v>
      </c>
      <c r="AU140" s="197" t="s">
        <v>154</v>
      </c>
      <c r="AY140" s="198" t="s">
        <v>147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98" t="s">
        <v>154</v>
      </c>
      <c r="BK140" s="199">
        <f t="shared" si="9"/>
        <v>0</v>
      </c>
      <c r="BL140" s="198" t="s">
        <v>153</v>
      </c>
      <c r="BM140" s="197" t="s">
        <v>558</v>
      </c>
    </row>
    <row r="141" spans="1:65" s="196" customFormat="1" ht="24" customHeight="1">
      <c r="A141" s="182"/>
      <c r="B141" s="183"/>
      <c r="C141" s="184" t="s">
        <v>254</v>
      </c>
      <c r="D141" s="184" t="s">
        <v>149</v>
      </c>
      <c r="E141" s="185" t="s">
        <v>907</v>
      </c>
      <c r="F141" s="186" t="s">
        <v>472</v>
      </c>
      <c r="G141" s="187" t="s">
        <v>356</v>
      </c>
      <c r="H141" s="188">
        <v>1</v>
      </c>
      <c r="I141" s="189"/>
      <c r="J141" s="189">
        <f t="shared" si="0"/>
        <v>0</v>
      </c>
      <c r="K141" s="190"/>
      <c r="L141" s="191"/>
      <c r="M141" s="192" t="s">
        <v>1</v>
      </c>
      <c r="N141" s="193" t="s">
        <v>39</v>
      </c>
      <c r="O141" s="194">
        <v>0</v>
      </c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R141" s="197" t="s">
        <v>153</v>
      </c>
      <c r="AT141" s="197" t="s">
        <v>149</v>
      </c>
      <c r="AU141" s="197" t="s">
        <v>154</v>
      </c>
      <c r="AY141" s="198" t="s">
        <v>147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98" t="s">
        <v>154</v>
      </c>
      <c r="BK141" s="199">
        <f t="shared" si="9"/>
        <v>0</v>
      </c>
      <c r="BL141" s="198" t="s">
        <v>153</v>
      </c>
      <c r="BM141" s="197" t="s">
        <v>334</v>
      </c>
    </row>
    <row r="142" spans="1:65" s="196" customFormat="1" ht="60" customHeight="1">
      <c r="A142" s="182"/>
      <c r="B142" s="183"/>
      <c r="C142" s="184" t="s">
        <v>261</v>
      </c>
      <c r="D142" s="184" t="s">
        <v>149</v>
      </c>
      <c r="E142" s="185" t="s">
        <v>908</v>
      </c>
      <c r="F142" s="186" t="s">
        <v>476</v>
      </c>
      <c r="G142" s="187" t="s">
        <v>356</v>
      </c>
      <c r="H142" s="188">
        <v>1</v>
      </c>
      <c r="I142" s="189"/>
      <c r="J142" s="189">
        <f t="shared" si="0"/>
        <v>0</v>
      </c>
      <c r="K142" s="190"/>
      <c r="L142" s="191"/>
      <c r="M142" s="192" t="s">
        <v>1</v>
      </c>
      <c r="N142" s="193" t="s">
        <v>39</v>
      </c>
      <c r="O142" s="194">
        <v>0</v>
      </c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R142" s="197" t="s">
        <v>153</v>
      </c>
      <c r="AT142" s="197" t="s">
        <v>149</v>
      </c>
      <c r="AU142" s="197" t="s">
        <v>154</v>
      </c>
      <c r="AY142" s="198" t="s">
        <v>147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98" t="s">
        <v>154</v>
      </c>
      <c r="BK142" s="199">
        <f t="shared" si="9"/>
        <v>0</v>
      </c>
      <c r="BL142" s="198" t="s">
        <v>153</v>
      </c>
      <c r="BM142" s="197" t="s">
        <v>344</v>
      </c>
    </row>
    <row r="143" spans="1:65" s="2" customFormat="1" ht="24" customHeight="1">
      <c r="A143" s="26"/>
      <c r="B143" s="138"/>
      <c r="C143" s="139" t="s">
        <v>265</v>
      </c>
      <c r="D143" s="139" t="s">
        <v>149</v>
      </c>
      <c r="E143" s="140" t="s">
        <v>909</v>
      </c>
      <c r="F143" s="141" t="s">
        <v>480</v>
      </c>
      <c r="G143" s="142" t="s">
        <v>356</v>
      </c>
      <c r="H143" s="143">
        <v>1</v>
      </c>
      <c r="I143" s="144"/>
      <c r="J143" s="144">
        <f t="shared" si="0"/>
        <v>0</v>
      </c>
      <c r="K143" s="145"/>
      <c r="L143" s="27"/>
      <c r="M143" s="152" t="s">
        <v>1</v>
      </c>
      <c r="N143" s="153" t="s">
        <v>39</v>
      </c>
      <c r="O143" s="154">
        <v>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153</v>
      </c>
      <c r="AT143" s="150" t="s">
        <v>149</v>
      </c>
      <c r="AU143" s="150" t="s">
        <v>154</v>
      </c>
      <c r="AY143" s="14" t="s">
        <v>147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154</v>
      </c>
      <c r="BK143" s="151">
        <f t="shared" si="9"/>
        <v>0</v>
      </c>
      <c r="BL143" s="14" t="s">
        <v>153</v>
      </c>
      <c r="BM143" s="150" t="s">
        <v>589</v>
      </c>
    </row>
    <row r="144" spans="1:65" s="2" customFormat="1" ht="7" customHeight="1">
      <c r="A144" s="26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27"/>
      <c r="M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</sheetData>
  <autoFilter ref="C117:K14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opLeftCell="A104" workbookViewId="0">
      <selection activeCell="I121" sqref="I121:I145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115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910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ROUND((SUM(BE118:BE142)),  2)</f>
        <v>0</v>
      </c>
      <c r="G33" s="26"/>
      <c r="H33" s="26"/>
      <c r="I33" s="95">
        <v>0.2</v>
      </c>
      <c r="J33" s="94">
        <f>ROUND(((SUM(BE118:BE142))*I33),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ROUND((SUM(BF118:BF142)),  2)</f>
        <v>0</v>
      </c>
      <c r="G34" s="26"/>
      <c r="H34" s="26"/>
      <c r="I34" s="95">
        <v>0.2</v>
      </c>
      <c r="J34" s="94">
        <f>ROUND(((SUM(BF118:BF142))*I34),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ROUND((SUM(BG118:BG142)),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ROUND((SUM(BH118:BH142)),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ROUND((SUM(BI118:BI142)),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603 - ÚPRAVA VNÚTROAREÁLOVÉHO PRÍPOJNÉHO BODU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188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hidden="1" customHeight="1">
      <c r="B98" s="111"/>
      <c r="D98" s="112" t="s">
        <v>189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7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7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5" customHeight="1">
      <c r="A105" s="26"/>
      <c r="B105" s="27"/>
      <c r="C105" s="18" t="s">
        <v>133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7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68" t="str">
        <f>E7</f>
        <v>VÝSTAVBA KOMPOSTÁRNE V MESTE ZLATÉ MORAVCE</v>
      </c>
      <c r="F108" s="269"/>
      <c r="G108" s="269"/>
      <c r="H108" s="269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50" t="str">
        <f>E9</f>
        <v>SO 603 - ÚPRAVA VNÚTROAREÁLOVÉHO PRÍPOJNÉHO BODU</v>
      </c>
      <c r="F110" s="267"/>
      <c r="G110" s="267"/>
      <c r="H110" s="26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7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Zlaté Moravce, p.č. 14160/1, 14160/5</v>
      </c>
      <c r="G112" s="26"/>
      <c r="H112" s="26"/>
      <c r="I112" s="23" t="s">
        <v>19</v>
      </c>
      <c r="J112" s="49" t="str">
        <f>IF(J12="","",J12)</f>
        <v>10. 12. 2019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7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5" customHeight="1">
      <c r="A114" s="26"/>
      <c r="B114" s="27"/>
      <c r="C114" s="23" t="s">
        <v>21</v>
      </c>
      <c r="D114" s="26"/>
      <c r="E114" s="26"/>
      <c r="F114" s="21" t="str">
        <f>E15</f>
        <v>Mesto Zlaté Moravce</v>
      </c>
      <c r="G114" s="26"/>
      <c r="H114" s="26"/>
      <c r="I114" s="23" t="s">
        <v>27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30</v>
      </c>
      <c r="J115" s="24" t="str">
        <f>E24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4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134</v>
      </c>
      <c r="D117" s="118" t="s">
        <v>58</v>
      </c>
      <c r="E117" s="118" t="s">
        <v>54</v>
      </c>
      <c r="F117" s="118" t="s">
        <v>55</v>
      </c>
      <c r="G117" s="118" t="s">
        <v>135</v>
      </c>
      <c r="H117" s="118" t="s">
        <v>136</v>
      </c>
      <c r="I117" s="118" t="s">
        <v>137</v>
      </c>
      <c r="J117" s="119" t="s">
        <v>128</v>
      </c>
      <c r="K117" s="120" t="s">
        <v>138</v>
      </c>
      <c r="L117" s="121"/>
      <c r="M117" s="56" t="s">
        <v>1</v>
      </c>
      <c r="N117" s="57" t="s">
        <v>37</v>
      </c>
      <c r="O117" s="57" t="s">
        <v>139</v>
      </c>
      <c r="P117" s="57" t="s">
        <v>140</v>
      </c>
      <c r="Q117" s="57" t="s">
        <v>141</v>
      </c>
      <c r="R117" s="57" t="s">
        <v>142</v>
      </c>
      <c r="S117" s="57" t="s">
        <v>143</v>
      </c>
      <c r="T117" s="58" t="s">
        <v>144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129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0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72</v>
      </c>
      <c r="AU118" s="14" t="s">
        <v>130</v>
      </c>
      <c r="BK118" s="125">
        <f>BK119</f>
        <v>0</v>
      </c>
    </row>
    <row r="119" spans="1:65" s="12" customFormat="1" ht="25.9" customHeight="1">
      <c r="B119" s="126"/>
      <c r="D119" s="127" t="s">
        <v>72</v>
      </c>
      <c r="E119" s="128" t="s">
        <v>227</v>
      </c>
      <c r="F119" s="128" t="s">
        <v>350</v>
      </c>
      <c r="J119" s="129">
        <f>BK119</f>
        <v>0</v>
      </c>
      <c r="L119" s="126"/>
      <c r="M119" s="130"/>
      <c r="N119" s="131"/>
      <c r="O119" s="131"/>
      <c r="P119" s="132">
        <f>P120</f>
        <v>0</v>
      </c>
      <c r="Q119" s="131"/>
      <c r="R119" s="132">
        <f>R120</f>
        <v>0</v>
      </c>
      <c r="S119" s="131"/>
      <c r="T119" s="133">
        <f>T120</f>
        <v>0</v>
      </c>
      <c r="AR119" s="127" t="s">
        <v>193</v>
      </c>
      <c r="AT119" s="134" t="s">
        <v>72</v>
      </c>
      <c r="AU119" s="134" t="s">
        <v>73</v>
      </c>
      <c r="AY119" s="127" t="s">
        <v>147</v>
      </c>
      <c r="BK119" s="135">
        <f>BK120</f>
        <v>0</v>
      </c>
    </row>
    <row r="120" spans="1:65" s="12" customFormat="1" ht="22.9" customHeight="1">
      <c r="B120" s="126"/>
      <c r="D120" s="127" t="s">
        <v>72</v>
      </c>
      <c r="E120" s="136" t="s">
        <v>351</v>
      </c>
      <c r="F120" s="136" t="s">
        <v>352</v>
      </c>
      <c r="J120" s="137">
        <f>BK120</f>
        <v>0</v>
      </c>
      <c r="L120" s="126"/>
      <c r="M120" s="130"/>
      <c r="N120" s="131"/>
      <c r="O120" s="131"/>
      <c r="P120" s="132">
        <f>SUM(P121:P142)</f>
        <v>0</v>
      </c>
      <c r="Q120" s="131"/>
      <c r="R120" s="132">
        <f>SUM(R121:R142)</f>
        <v>0</v>
      </c>
      <c r="S120" s="131"/>
      <c r="T120" s="133">
        <f>SUM(T121:T142)</f>
        <v>0</v>
      </c>
      <c r="AR120" s="127" t="s">
        <v>193</v>
      </c>
      <c r="AT120" s="134" t="s">
        <v>72</v>
      </c>
      <c r="AU120" s="134" t="s">
        <v>81</v>
      </c>
      <c r="AY120" s="127" t="s">
        <v>147</v>
      </c>
      <c r="BK120" s="135">
        <f>SUM(BK121:BK142)</f>
        <v>0</v>
      </c>
    </row>
    <row r="121" spans="1:65" s="2" customFormat="1" ht="24" customHeight="1">
      <c r="A121" s="26"/>
      <c r="B121" s="138"/>
      <c r="C121" s="139" t="s">
        <v>81</v>
      </c>
      <c r="D121" s="139" t="s">
        <v>149</v>
      </c>
      <c r="E121" s="140" t="s">
        <v>911</v>
      </c>
      <c r="F121" s="141" t="s">
        <v>912</v>
      </c>
      <c r="G121" s="142" t="s">
        <v>301</v>
      </c>
      <c r="H121" s="143">
        <v>3</v>
      </c>
      <c r="I121" s="144"/>
      <c r="J121" s="144">
        <f t="shared" ref="J121:J141" si="0">ROUND(I121*H121,2)</f>
        <v>0</v>
      </c>
      <c r="K121" s="145"/>
      <c r="L121" s="27"/>
      <c r="M121" s="146" t="s">
        <v>1</v>
      </c>
      <c r="N121" s="147" t="s">
        <v>39</v>
      </c>
      <c r="O121" s="148">
        <v>0</v>
      </c>
      <c r="P121" s="148">
        <f t="shared" ref="P121:P141" si="1">O121*H121</f>
        <v>0</v>
      </c>
      <c r="Q121" s="148">
        <v>0</v>
      </c>
      <c r="R121" s="148">
        <f t="shared" ref="R121:R141" si="2">Q121*H121</f>
        <v>0</v>
      </c>
      <c r="S121" s="148">
        <v>0</v>
      </c>
      <c r="T121" s="149">
        <f t="shared" ref="T121:T141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153</v>
      </c>
      <c r="AT121" s="150" t="s">
        <v>149</v>
      </c>
      <c r="AU121" s="150" t="s">
        <v>154</v>
      </c>
      <c r="AY121" s="14" t="s">
        <v>147</v>
      </c>
      <c r="BE121" s="151">
        <f t="shared" ref="BE121:BE141" si="4">IF(N121="základná",J121,0)</f>
        <v>0</v>
      </c>
      <c r="BF121" s="151">
        <f t="shared" ref="BF121:BF141" si="5">IF(N121="znížená",J121,0)</f>
        <v>0</v>
      </c>
      <c r="BG121" s="151">
        <f t="shared" ref="BG121:BG141" si="6">IF(N121="zákl. prenesená",J121,0)</f>
        <v>0</v>
      </c>
      <c r="BH121" s="151">
        <f t="shared" ref="BH121:BH141" si="7">IF(N121="zníž. prenesená",J121,0)</f>
        <v>0</v>
      </c>
      <c r="BI121" s="151">
        <f t="shared" ref="BI121:BI141" si="8">IF(N121="nulová",J121,0)</f>
        <v>0</v>
      </c>
      <c r="BJ121" s="14" t="s">
        <v>154</v>
      </c>
      <c r="BK121" s="151">
        <f t="shared" ref="BK121:BK141" si="9">ROUND(I121*H121,2)</f>
        <v>0</v>
      </c>
      <c r="BL121" s="14" t="s">
        <v>153</v>
      </c>
      <c r="BM121" s="150" t="s">
        <v>154</v>
      </c>
    </row>
    <row r="122" spans="1:65" s="2" customFormat="1" ht="36" customHeight="1">
      <c r="A122" s="26"/>
      <c r="B122" s="138"/>
      <c r="C122" s="139" t="s">
        <v>154</v>
      </c>
      <c r="D122" s="139" t="s">
        <v>149</v>
      </c>
      <c r="E122" s="140" t="s">
        <v>913</v>
      </c>
      <c r="F122" s="141" t="s">
        <v>914</v>
      </c>
      <c r="G122" s="142" t="s">
        <v>301</v>
      </c>
      <c r="H122" s="143">
        <v>1</v>
      </c>
      <c r="I122" s="144"/>
      <c r="J122" s="144">
        <f t="shared" si="0"/>
        <v>0</v>
      </c>
      <c r="K122" s="145"/>
      <c r="L122" s="27"/>
      <c r="M122" s="146" t="s">
        <v>1</v>
      </c>
      <c r="N122" s="147" t="s">
        <v>39</v>
      </c>
      <c r="O122" s="148">
        <v>0</v>
      </c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153</v>
      </c>
      <c r="AT122" s="150" t="s">
        <v>149</v>
      </c>
      <c r="AU122" s="150" t="s">
        <v>154</v>
      </c>
      <c r="AY122" s="14" t="s">
        <v>147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154</v>
      </c>
      <c r="BK122" s="151">
        <f t="shared" si="9"/>
        <v>0</v>
      </c>
      <c r="BL122" s="14" t="s">
        <v>153</v>
      </c>
      <c r="BM122" s="150" t="s">
        <v>153</v>
      </c>
    </row>
    <row r="123" spans="1:65" s="2" customFormat="1" ht="60" customHeight="1">
      <c r="A123" s="26"/>
      <c r="B123" s="138"/>
      <c r="C123" s="139" t="s">
        <v>193</v>
      </c>
      <c r="D123" s="139" t="s">
        <v>149</v>
      </c>
      <c r="E123" s="140" t="s">
        <v>915</v>
      </c>
      <c r="F123" s="141" t="s">
        <v>916</v>
      </c>
      <c r="G123" s="142" t="s">
        <v>301</v>
      </c>
      <c r="H123" s="143">
        <v>1</v>
      </c>
      <c r="I123" s="144"/>
      <c r="J123" s="144">
        <f t="shared" si="0"/>
        <v>0</v>
      </c>
      <c r="K123" s="145"/>
      <c r="L123" s="27"/>
      <c r="M123" s="146" t="s">
        <v>1</v>
      </c>
      <c r="N123" s="147" t="s">
        <v>39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153</v>
      </c>
      <c r="AT123" s="150" t="s">
        <v>149</v>
      </c>
      <c r="AU123" s="150" t="s">
        <v>154</v>
      </c>
      <c r="AY123" s="14" t="s">
        <v>147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154</v>
      </c>
      <c r="BK123" s="151">
        <f t="shared" si="9"/>
        <v>0</v>
      </c>
      <c r="BL123" s="14" t="s">
        <v>153</v>
      </c>
      <c r="BM123" s="150" t="s">
        <v>163</v>
      </c>
    </row>
    <row r="124" spans="1:65" s="2" customFormat="1" ht="24" customHeight="1">
      <c r="A124" s="26"/>
      <c r="B124" s="138"/>
      <c r="C124" s="139" t="s">
        <v>153</v>
      </c>
      <c r="D124" s="139" t="s">
        <v>149</v>
      </c>
      <c r="E124" s="140" t="s">
        <v>867</v>
      </c>
      <c r="F124" s="141" t="s">
        <v>408</v>
      </c>
      <c r="G124" s="142" t="s">
        <v>409</v>
      </c>
      <c r="H124" s="143">
        <v>1</v>
      </c>
      <c r="I124" s="144"/>
      <c r="J124" s="144">
        <f t="shared" si="0"/>
        <v>0</v>
      </c>
      <c r="K124" s="145"/>
      <c r="L124" s="27"/>
      <c r="M124" s="146" t="s">
        <v>1</v>
      </c>
      <c r="N124" s="147" t="s">
        <v>39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153</v>
      </c>
      <c r="AT124" s="150" t="s">
        <v>149</v>
      </c>
      <c r="AU124" s="150" t="s">
        <v>154</v>
      </c>
      <c r="AY124" s="14" t="s">
        <v>147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154</v>
      </c>
      <c r="BK124" s="151">
        <f t="shared" si="9"/>
        <v>0</v>
      </c>
      <c r="BL124" s="14" t="s">
        <v>153</v>
      </c>
      <c r="BM124" s="150" t="s">
        <v>173</v>
      </c>
    </row>
    <row r="125" spans="1:65" s="2" customFormat="1" ht="16.5" customHeight="1">
      <c r="A125" s="26"/>
      <c r="B125" s="138"/>
      <c r="C125" s="139" t="s">
        <v>159</v>
      </c>
      <c r="D125" s="139" t="s">
        <v>149</v>
      </c>
      <c r="E125" s="140" t="s">
        <v>917</v>
      </c>
      <c r="F125" s="141" t="s">
        <v>416</v>
      </c>
      <c r="G125" s="142" t="s">
        <v>409</v>
      </c>
      <c r="H125" s="143">
        <v>1</v>
      </c>
      <c r="I125" s="144"/>
      <c r="J125" s="144">
        <f t="shared" si="0"/>
        <v>0</v>
      </c>
      <c r="K125" s="145"/>
      <c r="L125" s="27"/>
      <c r="M125" s="146" t="s">
        <v>1</v>
      </c>
      <c r="N125" s="147" t="s">
        <v>39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154</v>
      </c>
      <c r="AY125" s="14" t="s">
        <v>147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154</v>
      </c>
      <c r="BK125" s="151">
        <f t="shared" si="9"/>
        <v>0</v>
      </c>
      <c r="BL125" s="14" t="s">
        <v>153</v>
      </c>
      <c r="BM125" s="150" t="s">
        <v>550</v>
      </c>
    </row>
    <row r="126" spans="1:65" s="2" customFormat="1" ht="16.5" customHeight="1">
      <c r="A126" s="26"/>
      <c r="B126" s="138"/>
      <c r="C126" s="139" t="s">
        <v>163</v>
      </c>
      <c r="D126" s="139" t="s">
        <v>149</v>
      </c>
      <c r="E126" s="140" t="s">
        <v>419</v>
      </c>
      <c r="F126" s="141" t="s">
        <v>420</v>
      </c>
      <c r="G126" s="142" t="s">
        <v>284</v>
      </c>
      <c r="H126" s="143">
        <v>25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39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153</v>
      </c>
      <c r="AT126" s="150" t="s">
        <v>149</v>
      </c>
      <c r="AU126" s="150" t="s">
        <v>154</v>
      </c>
      <c r="AY126" s="14" t="s">
        <v>147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154</v>
      </c>
      <c r="BK126" s="151">
        <f t="shared" si="9"/>
        <v>0</v>
      </c>
      <c r="BL126" s="14" t="s">
        <v>153</v>
      </c>
      <c r="BM126" s="150" t="s">
        <v>218</v>
      </c>
    </row>
    <row r="127" spans="1:65" s="2" customFormat="1" ht="16.5" customHeight="1">
      <c r="A127" s="26"/>
      <c r="B127" s="138"/>
      <c r="C127" s="139" t="s">
        <v>165</v>
      </c>
      <c r="D127" s="139" t="s">
        <v>149</v>
      </c>
      <c r="E127" s="140" t="s">
        <v>901</v>
      </c>
      <c r="F127" s="141" t="s">
        <v>683</v>
      </c>
      <c r="G127" s="142" t="s">
        <v>356</v>
      </c>
      <c r="H127" s="143">
        <v>1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39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154</v>
      </c>
      <c r="BK127" s="151">
        <f t="shared" si="9"/>
        <v>0</v>
      </c>
      <c r="BL127" s="14" t="s">
        <v>153</v>
      </c>
      <c r="BM127" s="150" t="s">
        <v>226</v>
      </c>
    </row>
    <row r="128" spans="1:65" s="2" customFormat="1" ht="16.5" customHeight="1">
      <c r="A128" s="26"/>
      <c r="B128" s="138"/>
      <c r="C128" s="139" t="s">
        <v>173</v>
      </c>
      <c r="D128" s="139" t="s">
        <v>149</v>
      </c>
      <c r="E128" s="140" t="s">
        <v>423</v>
      </c>
      <c r="F128" s="141" t="s">
        <v>424</v>
      </c>
      <c r="G128" s="142" t="s">
        <v>301</v>
      </c>
      <c r="H128" s="143">
        <v>1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39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154</v>
      </c>
      <c r="AY128" s="14" t="s">
        <v>147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154</v>
      </c>
      <c r="BK128" s="151">
        <f t="shared" si="9"/>
        <v>0</v>
      </c>
      <c r="BL128" s="14" t="s">
        <v>153</v>
      </c>
      <c r="BM128" s="150" t="s">
        <v>234</v>
      </c>
    </row>
    <row r="129" spans="1:65" s="2" customFormat="1" ht="48" customHeight="1">
      <c r="A129" s="26"/>
      <c r="B129" s="138"/>
      <c r="C129" s="139" t="s">
        <v>169</v>
      </c>
      <c r="D129" s="139" t="s">
        <v>149</v>
      </c>
      <c r="E129" s="140" t="s">
        <v>869</v>
      </c>
      <c r="F129" s="141" t="s">
        <v>870</v>
      </c>
      <c r="G129" s="142" t="s">
        <v>284</v>
      </c>
      <c r="H129" s="143">
        <v>25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39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153</v>
      </c>
      <c r="AT129" s="150" t="s">
        <v>149</v>
      </c>
      <c r="AU129" s="150" t="s">
        <v>154</v>
      </c>
      <c r="AY129" s="14" t="s">
        <v>147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154</v>
      </c>
      <c r="BK129" s="151">
        <f t="shared" si="9"/>
        <v>0</v>
      </c>
      <c r="BL129" s="14" t="s">
        <v>153</v>
      </c>
      <c r="BM129" s="150" t="s">
        <v>242</v>
      </c>
    </row>
    <row r="130" spans="1:65" s="2" customFormat="1" ht="16.5" customHeight="1">
      <c r="A130" s="26"/>
      <c r="B130" s="138"/>
      <c r="C130" s="139" t="s">
        <v>550</v>
      </c>
      <c r="D130" s="139" t="s">
        <v>149</v>
      </c>
      <c r="E130" s="140" t="s">
        <v>918</v>
      </c>
      <c r="F130" s="141" t="s">
        <v>919</v>
      </c>
      <c r="G130" s="142" t="s">
        <v>284</v>
      </c>
      <c r="H130" s="143">
        <v>32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39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154</v>
      </c>
      <c r="AY130" s="14" t="s">
        <v>147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154</v>
      </c>
      <c r="BK130" s="151">
        <f t="shared" si="9"/>
        <v>0</v>
      </c>
      <c r="BL130" s="14" t="s">
        <v>153</v>
      </c>
      <c r="BM130" s="150" t="s">
        <v>7</v>
      </c>
    </row>
    <row r="131" spans="1:65" s="2" customFormat="1" ht="16.5" customHeight="1">
      <c r="A131" s="26"/>
      <c r="B131" s="138"/>
      <c r="C131" s="139" t="s">
        <v>214</v>
      </c>
      <c r="D131" s="139" t="s">
        <v>149</v>
      </c>
      <c r="E131" s="140" t="s">
        <v>920</v>
      </c>
      <c r="F131" s="141" t="s">
        <v>921</v>
      </c>
      <c r="G131" s="142" t="s">
        <v>284</v>
      </c>
      <c r="H131" s="143">
        <v>12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39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154</v>
      </c>
      <c r="AY131" s="14" t="s">
        <v>147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154</v>
      </c>
      <c r="BK131" s="151">
        <f t="shared" si="9"/>
        <v>0</v>
      </c>
      <c r="BL131" s="14" t="s">
        <v>153</v>
      </c>
      <c r="BM131" s="150" t="s">
        <v>261</v>
      </c>
    </row>
    <row r="132" spans="1:65" s="196" customFormat="1" ht="16.5" customHeight="1">
      <c r="A132" s="182"/>
      <c r="B132" s="183"/>
      <c r="C132" s="184" t="s">
        <v>218</v>
      </c>
      <c r="D132" s="184" t="s">
        <v>149</v>
      </c>
      <c r="E132" s="185" t="s">
        <v>922</v>
      </c>
      <c r="F132" s="186" t="s">
        <v>452</v>
      </c>
      <c r="G132" s="187" t="s">
        <v>356</v>
      </c>
      <c r="H132" s="188">
        <v>1</v>
      </c>
      <c r="I132" s="189"/>
      <c r="J132" s="189">
        <f t="shared" si="0"/>
        <v>0</v>
      </c>
      <c r="K132" s="190"/>
      <c r="L132" s="191"/>
      <c r="M132" s="192" t="s">
        <v>1</v>
      </c>
      <c r="N132" s="193" t="s">
        <v>39</v>
      </c>
      <c r="O132" s="194">
        <v>0</v>
      </c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154</v>
      </c>
      <c r="AY132" s="198" t="s">
        <v>147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98" t="s">
        <v>154</v>
      </c>
      <c r="BK132" s="199">
        <f t="shared" si="9"/>
        <v>0</v>
      </c>
      <c r="BL132" s="198" t="s">
        <v>153</v>
      </c>
      <c r="BM132" s="197" t="s">
        <v>266</v>
      </c>
    </row>
    <row r="133" spans="1:65" s="196" customFormat="1" ht="16.5" customHeight="1">
      <c r="A133" s="182"/>
      <c r="B133" s="183"/>
      <c r="C133" s="184" t="s">
        <v>222</v>
      </c>
      <c r="D133" s="184" t="s">
        <v>149</v>
      </c>
      <c r="E133" s="185" t="s">
        <v>923</v>
      </c>
      <c r="F133" s="186" t="s">
        <v>428</v>
      </c>
      <c r="G133" s="187" t="s">
        <v>356</v>
      </c>
      <c r="H133" s="188">
        <v>1</v>
      </c>
      <c r="I133" s="189"/>
      <c r="J133" s="189">
        <f t="shared" si="0"/>
        <v>0</v>
      </c>
      <c r="K133" s="190"/>
      <c r="L133" s="191"/>
      <c r="M133" s="192" t="s">
        <v>1</v>
      </c>
      <c r="N133" s="193" t="s">
        <v>39</v>
      </c>
      <c r="O133" s="194">
        <v>0</v>
      </c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154</v>
      </c>
      <c r="AY133" s="198" t="s">
        <v>147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98" t="s">
        <v>154</v>
      </c>
      <c r="BK133" s="199">
        <f t="shared" si="9"/>
        <v>0</v>
      </c>
      <c r="BL133" s="198" t="s">
        <v>153</v>
      </c>
      <c r="BM133" s="197" t="s">
        <v>269</v>
      </c>
    </row>
    <row r="134" spans="1:65" s="196" customFormat="1" ht="36" customHeight="1">
      <c r="A134" s="182"/>
      <c r="B134" s="183"/>
      <c r="C134" s="184" t="s">
        <v>226</v>
      </c>
      <c r="D134" s="184" t="s">
        <v>149</v>
      </c>
      <c r="E134" s="185" t="s">
        <v>924</v>
      </c>
      <c r="F134" s="186" t="s">
        <v>456</v>
      </c>
      <c r="G134" s="187" t="s">
        <v>356</v>
      </c>
      <c r="H134" s="188">
        <v>1</v>
      </c>
      <c r="I134" s="189"/>
      <c r="J134" s="189">
        <f t="shared" si="0"/>
        <v>0</v>
      </c>
      <c r="K134" s="190"/>
      <c r="L134" s="191"/>
      <c r="M134" s="192" t="s">
        <v>1</v>
      </c>
      <c r="N134" s="193" t="s">
        <v>39</v>
      </c>
      <c r="O134" s="194">
        <v>0</v>
      </c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153</v>
      </c>
      <c r="AT134" s="197" t="s">
        <v>149</v>
      </c>
      <c r="AU134" s="197" t="s">
        <v>154</v>
      </c>
      <c r="AY134" s="198" t="s">
        <v>147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98" t="s">
        <v>154</v>
      </c>
      <c r="BK134" s="199">
        <f t="shared" si="9"/>
        <v>0</v>
      </c>
      <c r="BL134" s="198" t="s">
        <v>153</v>
      </c>
      <c r="BM134" s="197" t="s">
        <v>273</v>
      </c>
    </row>
    <row r="135" spans="1:65" s="196" customFormat="1" ht="16.5" customHeight="1">
      <c r="A135" s="182"/>
      <c r="B135" s="183"/>
      <c r="C135" s="184" t="s">
        <v>231</v>
      </c>
      <c r="D135" s="184" t="s">
        <v>149</v>
      </c>
      <c r="E135" s="185" t="s">
        <v>925</v>
      </c>
      <c r="F135" s="186" t="s">
        <v>460</v>
      </c>
      <c r="G135" s="187" t="s">
        <v>356</v>
      </c>
      <c r="H135" s="188">
        <v>1</v>
      </c>
      <c r="I135" s="189"/>
      <c r="J135" s="189">
        <f t="shared" si="0"/>
        <v>0</v>
      </c>
      <c r="K135" s="190"/>
      <c r="L135" s="191"/>
      <c r="M135" s="192" t="s">
        <v>1</v>
      </c>
      <c r="N135" s="193" t="s">
        <v>39</v>
      </c>
      <c r="O135" s="194">
        <v>0</v>
      </c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154</v>
      </c>
      <c r="AY135" s="198" t="s">
        <v>147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98" t="s">
        <v>154</v>
      </c>
      <c r="BK135" s="199">
        <f t="shared" si="9"/>
        <v>0</v>
      </c>
      <c r="BL135" s="198" t="s">
        <v>153</v>
      </c>
      <c r="BM135" s="197" t="s">
        <v>286</v>
      </c>
    </row>
    <row r="136" spans="1:65" s="196" customFormat="1" ht="36" customHeight="1">
      <c r="A136" s="182"/>
      <c r="B136" s="183"/>
      <c r="C136" s="184" t="s">
        <v>234</v>
      </c>
      <c r="D136" s="184" t="s">
        <v>149</v>
      </c>
      <c r="E136" s="185" t="s">
        <v>880</v>
      </c>
      <c r="F136" s="186" t="s">
        <v>464</v>
      </c>
      <c r="G136" s="187" t="s">
        <v>356</v>
      </c>
      <c r="H136" s="188">
        <v>1</v>
      </c>
      <c r="I136" s="189"/>
      <c r="J136" s="189">
        <f t="shared" si="0"/>
        <v>0</v>
      </c>
      <c r="K136" s="190"/>
      <c r="L136" s="191"/>
      <c r="M136" s="192" t="s">
        <v>1</v>
      </c>
      <c r="N136" s="193" t="s">
        <v>39</v>
      </c>
      <c r="O136" s="194">
        <v>0</v>
      </c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R136" s="197" t="s">
        <v>153</v>
      </c>
      <c r="AT136" s="197" t="s">
        <v>149</v>
      </c>
      <c r="AU136" s="197" t="s">
        <v>154</v>
      </c>
      <c r="AY136" s="198" t="s">
        <v>147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98" t="s">
        <v>154</v>
      </c>
      <c r="BK136" s="199">
        <f t="shared" si="9"/>
        <v>0</v>
      </c>
      <c r="BL136" s="198" t="s">
        <v>153</v>
      </c>
      <c r="BM136" s="197" t="s">
        <v>293</v>
      </c>
    </row>
    <row r="137" spans="1:65" s="196" customFormat="1" ht="16.5" customHeight="1">
      <c r="A137" s="182"/>
      <c r="B137" s="183"/>
      <c r="C137" s="184" t="s">
        <v>238</v>
      </c>
      <c r="D137" s="184" t="s">
        <v>149</v>
      </c>
      <c r="E137" s="185" t="s">
        <v>882</v>
      </c>
      <c r="F137" s="186" t="s">
        <v>468</v>
      </c>
      <c r="G137" s="187" t="s">
        <v>356</v>
      </c>
      <c r="H137" s="188">
        <v>1</v>
      </c>
      <c r="I137" s="189"/>
      <c r="J137" s="189">
        <f t="shared" si="0"/>
        <v>0</v>
      </c>
      <c r="K137" s="190"/>
      <c r="L137" s="191"/>
      <c r="M137" s="192" t="s">
        <v>1</v>
      </c>
      <c r="N137" s="193" t="s">
        <v>39</v>
      </c>
      <c r="O137" s="194">
        <v>0</v>
      </c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R137" s="197" t="s">
        <v>153</v>
      </c>
      <c r="AT137" s="197" t="s">
        <v>149</v>
      </c>
      <c r="AU137" s="197" t="s">
        <v>154</v>
      </c>
      <c r="AY137" s="198" t="s">
        <v>147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98" t="s">
        <v>154</v>
      </c>
      <c r="BK137" s="199">
        <f t="shared" si="9"/>
        <v>0</v>
      </c>
      <c r="BL137" s="198" t="s">
        <v>153</v>
      </c>
      <c r="BM137" s="197" t="s">
        <v>303</v>
      </c>
    </row>
    <row r="138" spans="1:65" s="196" customFormat="1" ht="36" customHeight="1">
      <c r="A138" s="182"/>
      <c r="B138" s="183"/>
      <c r="C138" s="184" t="s">
        <v>242</v>
      </c>
      <c r="D138" s="184" t="s">
        <v>149</v>
      </c>
      <c r="E138" s="185" t="s">
        <v>926</v>
      </c>
      <c r="F138" s="186" t="s">
        <v>355</v>
      </c>
      <c r="G138" s="187" t="s">
        <v>356</v>
      </c>
      <c r="H138" s="188">
        <v>1</v>
      </c>
      <c r="I138" s="189"/>
      <c r="J138" s="189">
        <f t="shared" si="0"/>
        <v>0</v>
      </c>
      <c r="K138" s="190"/>
      <c r="L138" s="191"/>
      <c r="M138" s="192" t="s">
        <v>1</v>
      </c>
      <c r="N138" s="193" t="s">
        <v>39</v>
      </c>
      <c r="O138" s="194">
        <v>0</v>
      </c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R138" s="197" t="s">
        <v>153</v>
      </c>
      <c r="AT138" s="197" t="s">
        <v>149</v>
      </c>
      <c r="AU138" s="197" t="s">
        <v>154</v>
      </c>
      <c r="AY138" s="198" t="s">
        <v>147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98" t="s">
        <v>154</v>
      </c>
      <c r="BK138" s="199">
        <f t="shared" si="9"/>
        <v>0</v>
      </c>
      <c r="BL138" s="198" t="s">
        <v>153</v>
      </c>
      <c r="BM138" s="197" t="s">
        <v>608</v>
      </c>
    </row>
    <row r="139" spans="1:65" s="2" customFormat="1" ht="24" customHeight="1">
      <c r="A139" s="26"/>
      <c r="B139" s="138"/>
      <c r="C139" s="139" t="s">
        <v>246</v>
      </c>
      <c r="D139" s="139" t="s">
        <v>149</v>
      </c>
      <c r="E139" s="140" t="s">
        <v>885</v>
      </c>
      <c r="F139" s="141" t="s">
        <v>472</v>
      </c>
      <c r="G139" s="142" t="s">
        <v>356</v>
      </c>
      <c r="H139" s="143">
        <v>1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39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154</v>
      </c>
      <c r="BK139" s="151">
        <f t="shared" si="9"/>
        <v>0</v>
      </c>
      <c r="BL139" s="14" t="s">
        <v>153</v>
      </c>
      <c r="BM139" s="150" t="s">
        <v>313</v>
      </c>
    </row>
    <row r="140" spans="1:65" s="2" customFormat="1" ht="60" customHeight="1">
      <c r="A140" s="26"/>
      <c r="B140" s="138"/>
      <c r="C140" s="139" t="s">
        <v>7</v>
      </c>
      <c r="D140" s="139" t="s">
        <v>149</v>
      </c>
      <c r="E140" s="140" t="s">
        <v>927</v>
      </c>
      <c r="F140" s="141" t="s">
        <v>476</v>
      </c>
      <c r="G140" s="142" t="s">
        <v>356</v>
      </c>
      <c r="H140" s="143">
        <v>1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154</v>
      </c>
      <c r="AY140" s="14" t="s">
        <v>147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154</v>
      </c>
      <c r="BK140" s="151">
        <f t="shared" si="9"/>
        <v>0</v>
      </c>
      <c r="BL140" s="14" t="s">
        <v>153</v>
      </c>
      <c r="BM140" s="150" t="s">
        <v>558</v>
      </c>
    </row>
    <row r="141" spans="1:65" s="2" customFormat="1" ht="24" customHeight="1">
      <c r="A141" s="26"/>
      <c r="B141" s="138"/>
      <c r="C141" s="139" t="s">
        <v>254</v>
      </c>
      <c r="D141" s="139" t="s">
        <v>149</v>
      </c>
      <c r="E141" s="140" t="s">
        <v>889</v>
      </c>
      <c r="F141" s="141" t="s">
        <v>480</v>
      </c>
      <c r="G141" s="142" t="s">
        <v>356</v>
      </c>
      <c r="H141" s="143">
        <v>1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154</v>
      </c>
      <c r="AY141" s="14" t="s">
        <v>147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154</v>
      </c>
      <c r="BK141" s="151">
        <f t="shared" si="9"/>
        <v>0</v>
      </c>
      <c r="BL141" s="14" t="s">
        <v>153</v>
      </c>
      <c r="BM141" s="150" t="s">
        <v>334</v>
      </c>
    </row>
    <row r="142" spans="1:65" s="2" customFormat="1" ht="18">
      <c r="A142" s="26"/>
      <c r="B142" s="27"/>
      <c r="C142" s="26"/>
      <c r="D142" s="166" t="s">
        <v>258</v>
      </c>
      <c r="E142" s="26"/>
      <c r="F142" s="167" t="s">
        <v>928</v>
      </c>
      <c r="G142" s="26"/>
      <c r="H142" s="26"/>
      <c r="I142" s="26"/>
      <c r="J142" s="26"/>
      <c r="K142" s="26"/>
      <c r="L142" s="27"/>
      <c r="M142" s="172"/>
      <c r="N142" s="173"/>
      <c r="O142" s="174"/>
      <c r="P142" s="174"/>
      <c r="Q142" s="174"/>
      <c r="R142" s="174"/>
      <c r="S142" s="174"/>
      <c r="T142" s="175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258</v>
      </c>
      <c r="AU142" s="14" t="s">
        <v>154</v>
      </c>
    </row>
    <row r="143" spans="1:65" s="2" customFormat="1" ht="7" customHeight="1">
      <c r="A143" s="26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27"/>
      <c r="M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</sheetData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8"/>
  <sheetViews>
    <sheetView showGridLines="0" topLeftCell="A79" workbookViewId="0">
      <selection activeCell="I124" sqref="I124:I207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118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929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ROUND((SUM(BE122:BE207)),  2)</f>
        <v>0</v>
      </c>
      <c r="G33" s="26"/>
      <c r="H33" s="26"/>
      <c r="I33" s="95">
        <v>0.2</v>
      </c>
      <c r="J33" s="94">
        <f>ROUND(((SUM(BE122:BE207))*I33),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ROUND((SUM(BF122:BF207)),  2)</f>
        <v>0</v>
      </c>
      <c r="G34" s="26"/>
      <c r="H34" s="26"/>
      <c r="I34" s="95">
        <v>0.2</v>
      </c>
      <c r="J34" s="94">
        <f>ROUND(((SUM(BF122:BF207))*I34),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ROUND((SUM(BG122:BG207)),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ROUND((SUM(BH122:BH207)),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ROUND((SUM(BI122:BI207)),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PS 01 - PREVÁDZKOVÉ ROZVODY SILNOPRÚDU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930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hidden="1" customHeight="1">
      <c r="B98" s="111"/>
      <c r="D98" s="112" t="s">
        <v>931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1" s="9" customFormat="1" ht="25" hidden="1" customHeight="1">
      <c r="B99" s="107"/>
      <c r="D99" s="108" t="s">
        <v>932</v>
      </c>
      <c r="E99" s="109"/>
      <c r="F99" s="109"/>
      <c r="G99" s="109"/>
      <c r="H99" s="109"/>
      <c r="I99" s="109"/>
      <c r="J99" s="110">
        <f>J166</f>
        <v>0</v>
      </c>
      <c r="L99" s="107"/>
    </row>
    <row r="100" spans="1:31" s="10" customFormat="1" ht="19.899999999999999" hidden="1" customHeight="1">
      <c r="B100" s="111"/>
      <c r="D100" s="112" t="s">
        <v>933</v>
      </c>
      <c r="E100" s="113"/>
      <c r="F100" s="113"/>
      <c r="G100" s="113"/>
      <c r="H100" s="113"/>
      <c r="I100" s="113"/>
      <c r="J100" s="114">
        <f>J171</f>
        <v>0</v>
      </c>
      <c r="L100" s="111"/>
    </row>
    <row r="101" spans="1:31" s="9" customFormat="1" ht="25" hidden="1" customHeight="1">
      <c r="B101" s="107"/>
      <c r="D101" s="108" t="s">
        <v>934</v>
      </c>
      <c r="E101" s="109"/>
      <c r="F101" s="109"/>
      <c r="G101" s="109"/>
      <c r="H101" s="109"/>
      <c r="I101" s="109"/>
      <c r="J101" s="110">
        <f>J194</f>
        <v>0</v>
      </c>
      <c r="L101" s="107"/>
    </row>
    <row r="102" spans="1:31" s="9" customFormat="1" ht="25" hidden="1" customHeight="1">
      <c r="B102" s="107"/>
      <c r="D102" s="108" t="s">
        <v>935</v>
      </c>
      <c r="E102" s="109"/>
      <c r="F102" s="109"/>
      <c r="G102" s="109"/>
      <c r="H102" s="109"/>
      <c r="I102" s="109"/>
      <c r="J102" s="110">
        <f>J202</f>
        <v>0</v>
      </c>
      <c r="L102" s="10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7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7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5" customHeight="1">
      <c r="A109" s="26"/>
      <c r="B109" s="27"/>
      <c r="C109" s="18" t="s">
        <v>133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7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68" t="str">
        <f>E7</f>
        <v>VÝSTAVBA KOMPOSTÁRNE V MESTE ZLATÉ MORAVCE</v>
      </c>
      <c r="F112" s="269"/>
      <c r="G112" s="269"/>
      <c r="H112" s="269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50" t="str">
        <f>E9</f>
        <v>PS 01 - PREVÁDZKOVÉ ROZVODY SILNOPRÚDU</v>
      </c>
      <c r="F114" s="267"/>
      <c r="G114" s="267"/>
      <c r="H114" s="26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Zlaté Moravce, p.č. 14160/1, 14160/5</v>
      </c>
      <c r="G116" s="26"/>
      <c r="H116" s="26"/>
      <c r="I116" s="23" t="s">
        <v>19</v>
      </c>
      <c r="J116" s="49" t="str">
        <f>IF(J12="","",J12)</f>
        <v>10. 12. 2019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21</v>
      </c>
      <c r="D118" s="26"/>
      <c r="E118" s="26"/>
      <c r="F118" s="21" t="str">
        <f>E15</f>
        <v>Mesto Zlaté Moravce</v>
      </c>
      <c r="G118" s="26"/>
      <c r="H118" s="26"/>
      <c r="I118" s="23" t="s">
        <v>27</v>
      </c>
      <c r="J118" s="24" t="str">
        <f>E21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25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30</v>
      </c>
      <c r="J119" s="24" t="str">
        <f>E24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4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134</v>
      </c>
      <c r="D121" s="118" t="s">
        <v>58</v>
      </c>
      <c r="E121" s="118" t="s">
        <v>54</v>
      </c>
      <c r="F121" s="118" t="s">
        <v>55</v>
      </c>
      <c r="G121" s="118" t="s">
        <v>135</v>
      </c>
      <c r="H121" s="118" t="s">
        <v>136</v>
      </c>
      <c r="I121" s="118" t="s">
        <v>137</v>
      </c>
      <c r="J121" s="119" t="s">
        <v>128</v>
      </c>
      <c r="K121" s="120" t="s">
        <v>138</v>
      </c>
      <c r="L121" s="121"/>
      <c r="M121" s="56" t="s">
        <v>1</v>
      </c>
      <c r="N121" s="57" t="s">
        <v>37</v>
      </c>
      <c r="O121" s="57" t="s">
        <v>139</v>
      </c>
      <c r="P121" s="57" t="s">
        <v>140</v>
      </c>
      <c r="Q121" s="57" t="s">
        <v>141</v>
      </c>
      <c r="R121" s="57" t="s">
        <v>142</v>
      </c>
      <c r="S121" s="57" t="s">
        <v>143</v>
      </c>
      <c r="T121" s="58" t="s">
        <v>144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129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P123+P166+P194+P202</f>
        <v>0</v>
      </c>
      <c r="Q122" s="60"/>
      <c r="R122" s="123">
        <f>R123+R166+R194+R202</f>
        <v>0</v>
      </c>
      <c r="S122" s="60"/>
      <c r="T122" s="124">
        <f>T123+T166+T194+T202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130</v>
      </c>
      <c r="BK122" s="125">
        <f>BK123+BK166+BK194+BK202</f>
        <v>0</v>
      </c>
    </row>
    <row r="123" spans="1:65" s="12" customFormat="1" ht="25.9" customHeight="1">
      <c r="B123" s="126"/>
      <c r="D123" s="127" t="s">
        <v>72</v>
      </c>
      <c r="E123" s="128" t="s">
        <v>773</v>
      </c>
      <c r="F123" s="128" t="s">
        <v>936</v>
      </c>
      <c r="J123" s="129">
        <f>BK123</f>
        <v>0</v>
      </c>
      <c r="L123" s="126"/>
      <c r="M123" s="130"/>
      <c r="N123" s="131"/>
      <c r="O123" s="131"/>
      <c r="P123" s="132">
        <f>P124+P125</f>
        <v>0</v>
      </c>
      <c r="Q123" s="131"/>
      <c r="R123" s="132">
        <f>R124+R125</f>
        <v>0</v>
      </c>
      <c r="S123" s="131"/>
      <c r="T123" s="133">
        <f>T124+T125</f>
        <v>0</v>
      </c>
      <c r="AR123" s="127" t="s">
        <v>81</v>
      </c>
      <c r="AT123" s="134" t="s">
        <v>72</v>
      </c>
      <c r="AU123" s="134" t="s">
        <v>73</v>
      </c>
      <c r="AY123" s="127" t="s">
        <v>147</v>
      </c>
      <c r="BK123" s="135">
        <f>BK124+BK125</f>
        <v>0</v>
      </c>
    </row>
    <row r="124" spans="1:65" s="2" customFormat="1" ht="48" customHeight="1">
      <c r="A124" s="26"/>
      <c r="B124" s="138"/>
      <c r="C124" s="139" t="s">
        <v>81</v>
      </c>
      <c r="D124" s="139" t="s">
        <v>149</v>
      </c>
      <c r="E124" s="140" t="s">
        <v>937</v>
      </c>
      <c r="F124" s="141" t="s">
        <v>938</v>
      </c>
      <c r="G124" s="142" t="s">
        <v>301</v>
      </c>
      <c r="H124" s="143">
        <v>1</v>
      </c>
      <c r="I124" s="144"/>
      <c r="J124" s="144">
        <f>ROUND(I124*H124,2)</f>
        <v>0</v>
      </c>
      <c r="K124" s="145"/>
      <c r="L124" s="27"/>
      <c r="M124" s="146" t="s">
        <v>1</v>
      </c>
      <c r="N124" s="147" t="s">
        <v>39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153</v>
      </c>
      <c r="AT124" s="150" t="s">
        <v>149</v>
      </c>
      <c r="AU124" s="150" t="s">
        <v>81</v>
      </c>
      <c r="AY124" s="14" t="s">
        <v>147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4" t="s">
        <v>154</v>
      </c>
      <c r="BK124" s="151">
        <f>ROUND(I124*H124,2)</f>
        <v>0</v>
      </c>
      <c r="BL124" s="14" t="s">
        <v>153</v>
      </c>
      <c r="BM124" s="150" t="s">
        <v>154</v>
      </c>
    </row>
    <row r="125" spans="1:65" s="12" customFormat="1" ht="22.9" customHeight="1">
      <c r="B125" s="126"/>
      <c r="D125" s="127" t="s">
        <v>72</v>
      </c>
      <c r="E125" s="136" t="s">
        <v>777</v>
      </c>
      <c r="F125" s="136" t="s">
        <v>939</v>
      </c>
      <c r="J125" s="137">
        <f>BK125</f>
        <v>0</v>
      </c>
      <c r="L125" s="126"/>
      <c r="M125" s="130"/>
      <c r="N125" s="131"/>
      <c r="O125" s="131"/>
      <c r="P125" s="132">
        <f>SUM(P126:P165)</f>
        <v>0</v>
      </c>
      <c r="Q125" s="131"/>
      <c r="R125" s="132">
        <f>SUM(R126:R165)</f>
        <v>0</v>
      </c>
      <c r="S125" s="131"/>
      <c r="T125" s="133">
        <f>SUM(T126:T165)</f>
        <v>0</v>
      </c>
      <c r="AR125" s="127" t="s">
        <v>81</v>
      </c>
      <c r="AT125" s="134" t="s">
        <v>72</v>
      </c>
      <c r="AU125" s="134" t="s">
        <v>81</v>
      </c>
      <c r="AY125" s="127" t="s">
        <v>147</v>
      </c>
      <c r="BK125" s="135">
        <f>SUM(BK126:BK165)</f>
        <v>0</v>
      </c>
    </row>
    <row r="126" spans="1:65" s="2" customFormat="1" ht="16.5" customHeight="1">
      <c r="A126" s="26"/>
      <c r="B126" s="138"/>
      <c r="C126" s="139" t="s">
        <v>154</v>
      </c>
      <c r="D126" s="139" t="s">
        <v>149</v>
      </c>
      <c r="E126" s="140" t="s">
        <v>940</v>
      </c>
      <c r="F126" s="141" t="s">
        <v>941</v>
      </c>
      <c r="G126" s="142" t="s">
        <v>301</v>
      </c>
      <c r="H126" s="143">
        <v>1</v>
      </c>
      <c r="I126" s="144"/>
      <c r="J126" s="144">
        <f t="shared" ref="J126:J165" si="0">ROUND(I126*H126,2)</f>
        <v>0</v>
      </c>
      <c r="K126" s="145"/>
      <c r="L126" s="27"/>
      <c r="M126" s="146" t="s">
        <v>1</v>
      </c>
      <c r="N126" s="147" t="s">
        <v>39</v>
      </c>
      <c r="O126" s="148">
        <v>0</v>
      </c>
      <c r="P126" s="148">
        <f t="shared" ref="P126:P165" si="1">O126*H126</f>
        <v>0</v>
      </c>
      <c r="Q126" s="148">
        <v>0</v>
      </c>
      <c r="R126" s="148">
        <f t="shared" ref="R126:R165" si="2">Q126*H126</f>
        <v>0</v>
      </c>
      <c r="S126" s="148">
        <v>0</v>
      </c>
      <c r="T126" s="149">
        <f t="shared" ref="T126:T165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153</v>
      </c>
      <c r="AT126" s="150" t="s">
        <v>149</v>
      </c>
      <c r="AU126" s="150" t="s">
        <v>154</v>
      </c>
      <c r="AY126" s="14" t="s">
        <v>147</v>
      </c>
      <c r="BE126" s="151">
        <f t="shared" ref="BE126:BE165" si="4">IF(N126="základná",J126,0)</f>
        <v>0</v>
      </c>
      <c r="BF126" s="151">
        <f t="shared" ref="BF126:BF165" si="5">IF(N126="znížená",J126,0)</f>
        <v>0</v>
      </c>
      <c r="BG126" s="151">
        <f t="shared" ref="BG126:BG165" si="6">IF(N126="zákl. prenesená",J126,0)</f>
        <v>0</v>
      </c>
      <c r="BH126" s="151">
        <f t="shared" ref="BH126:BH165" si="7">IF(N126="zníž. prenesená",J126,0)</f>
        <v>0</v>
      </c>
      <c r="BI126" s="151">
        <f t="shared" ref="BI126:BI165" si="8">IF(N126="nulová",J126,0)</f>
        <v>0</v>
      </c>
      <c r="BJ126" s="14" t="s">
        <v>154</v>
      </c>
      <c r="BK126" s="151">
        <f t="shared" ref="BK126:BK165" si="9">ROUND(I126*H126,2)</f>
        <v>0</v>
      </c>
      <c r="BL126" s="14" t="s">
        <v>153</v>
      </c>
      <c r="BM126" s="150" t="s">
        <v>153</v>
      </c>
    </row>
    <row r="127" spans="1:65" s="2" customFormat="1" ht="16.5" customHeight="1">
      <c r="A127" s="26"/>
      <c r="B127" s="138"/>
      <c r="C127" s="139" t="s">
        <v>193</v>
      </c>
      <c r="D127" s="139" t="s">
        <v>149</v>
      </c>
      <c r="E127" s="140" t="s">
        <v>942</v>
      </c>
      <c r="F127" s="141" t="s">
        <v>943</v>
      </c>
      <c r="G127" s="142" t="s">
        <v>301</v>
      </c>
      <c r="H127" s="143">
        <v>3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39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154</v>
      </c>
      <c r="BK127" s="151">
        <f t="shared" si="9"/>
        <v>0</v>
      </c>
      <c r="BL127" s="14" t="s">
        <v>153</v>
      </c>
      <c r="BM127" s="150" t="s">
        <v>163</v>
      </c>
    </row>
    <row r="128" spans="1:65" s="2" customFormat="1" ht="16.5" customHeight="1">
      <c r="A128" s="26"/>
      <c r="B128" s="138"/>
      <c r="C128" s="139" t="s">
        <v>153</v>
      </c>
      <c r="D128" s="139" t="s">
        <v>149</v>
      </c>
      <c r="E128" s="140" t="s">
        <v>944</v>
      </c>
      <c r="F128" s="141" t="s">
        <v>945</v>
      </c>
      <c r="G128" s="142" t="s">
        <v>301</v>
      </c>
      <c r="H128" s="143">
        <v>1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39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154</v>
      </c>
      <c r="AY128" s="14" t="s">
        <v>147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154</v>
      </c>
      <c r="BK128" s="151">
        <f t="shared" si="9"/>
        <v>0</v>
      </c>
      <c r="BL128" s="14" t="s">
        <v>153</v>
      </c>
      <c r="BM128" s="150" t="s">
        <v>173</v>
      </c>
    </row>
    <row r="129" spans="1:65" s="2" customFormat="1" ht="16.5" customHeight="1">
      <c r="A129" s="26"/>
      <c r="B129" s="138"/>
      <c r="C129" s="139" t="s">
        <v>159</v>
      </c>
      <c r="D129" s="139" t="s">
        <v>149</v>
      </c>
      <c r="E129" s="140" t="s">
        <v>946</v>
      </c>
      <c r="F129" s="141" t="s">
        <v>947</v>
      </c>
      <c r="G129" s="142" t="s">
        <v>301</v>
      </c>
      <c r="H129" s="143">
        <v>1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39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153</v>
      </c>
      <c r="AT129" s="150" t="s">
        <v>149</v>
      </c>
      <c r="AU129" s="150" t="s">
        <v>154</v>
      </c>
      <c r="AY129" s="14" t="s">
        <v>147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154</v>
      </c>
      <c r="BK129" s="151">
        <f t="shared" si="9"/>
        <v>0</v>
      </c>
      <c r="BL129" s="14" t="s">
        <v>153</v>
      </c>
      <c r="BM129" s="150" t="s">
        <v>550</v>
      </c>
    </row>
    <row r="130" spans="1:65" s="2" customFormat="1" ht="16.5" customHeight="1">
      <c r="A130" s="26"/>
      <c r="B130" s="138"/>
      <c r="C130" s="139" t="s">
        <v>163</v>
      </c>
      <c r="D130" s="139" t="s">
        <v>149</v>
      </c>
      <c r="E130" s="140" t="s">
        <v>948</v>
      </c>
      <c r="F130" s="141" t="s">
        <v>949</v>
      </c>
      <c r="G130" s="142" t="s">
        <v>301</v>
      </c>
      <c r="H130" s="143">
        <v>3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39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154</v>
      </c>
      <c r="AY130" s="14" t="s">
        <v>147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154</v>
      </c>
      <c r="BK130" s="151">
        <f t="shared" si="9"/>
        <v>0</v>
      </c>
      <c r="BL130" s="14" t="s">
        <v>153</v>
      </c>
      <c r="BM130" s="150" t="s">
        <v>218</v>
      </c>
    </row>
    <row r="131" spans="1:65" s="2" customFormat="1" ht="16.5" customHeight="1">
      <c r="A131" s="26"/>
      <c r="B131" s="138"/>
      <c r="C131" s="139" t="s">
        <v>165</v>
      </c>
      <c r="D131" s="139" t="s">
        <v>149</v>
      </c>
      <c r="E131" s="140" t="s">
        <v>950</v>
      </c>
      <c r="F131" s="141" t="s">
        <v>951</v>
      </c>
      <c r="G131" s="142" t="s">
        <v>301</v>
      </c>
      <c r="H131" s="143">
        <v>2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39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154</v>
      </c>
      <c r="AY131" s="14" t="s">
        <v>147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154</v>
      </c>
      <c r="BK131" s="151">
        <f t="shared" si="9"/>
        <v>0</v>
      </c>
      <c r="BL131" s="14" t="s">
        <v>153</v>
      </c>
      <c r="BM131" s="150" t="s">
        <v>226</v>
      </c>
    </row>
    <row r="132" spans="1:65" s="2" customFormat="1" ht="16.5" customHeight="1">
      <c r="A132" s="26"/>
      <c r="B132" s="138"/>
      <c r="C132" s="139" t="s">
        <v>173</v>
      </c>
      <c r="D132" s="139" t="s">
        <v>149</v>
      </c>
      <c r="E132" s="140" t="s">
        <v>952</v>
      </c>
      <c r="F132" s="141" t="s">
        <v>953</v>
      </c>
      <c r="G132" s="142" t="s">
        <v>301</v>
      </c>
      <c r="H132" s="143">
        <v>5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39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153</v>
      </c>
      <c r="AT132" s="150" t="s">
        <v>149</v>
      </c>
      <c r="AU132" s="150" t="s">
        <v>154</v>
      </c>
      <c r="AY132" s="14" t="s">
        <v>147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154</v>
      </c>
      <c r="BK132" s="151">
        <f t="shared" si="9"/>
        <v>0</v>
      </c>
      <c r="BL132" s="14" t="s">
        <v>153</v>
      </c>
      <c r="BM132" s="150" t="s">
        <v>234</v>
      </c>
    </row>
    <row r="133" spans="1:65" s="2" customFormat="1" ht="16.5" customHeight="1">
      <c r="A133" s="26"/>
      <c r="B133" s="138"/>
      <c r="C133" s="139" t="s">
        <v>169</v>
      </c>
      <c r="D133" s="139" t="s">
        <v>149</v>
      </c>
      <c r="E133" s="140" t="s">
        <v>954</v>
      </c>
      <c r="F133" s="141" t="s">
        <v>955</v>
      </c>
      <c r="G133" s="142" t="s">
        <v>301</v>
      </c>
      <c r="H133" s="143">
        <v>3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39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153</v>
      </c>
      <c r="AT133" s="150" t="s">
        <v>149</v>
      </c>
      <c r="AU133" s="150" t="s">
        <v>154</v>
      </c>
      <c r="AY133" s="14" t="s">
        <v>147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154</v>
      </c>
      <c r="BK133" s="151">
        <f t="shared" si="9"/>
        <v>0</v>
      </c>
      <c r="BL133" s="14" t="s">
        <v>153</v>
      </c>
      <c r="BM133" s="150" t="s">
        <v>242</v>
      </c>
    </row>
    <row r="134" spans="1:65" s="2" customFormat="1" ht="16.5" customHeight="1">
      <c r="A134" s="26"/>
      <c r="B134" s="138"/>
      <c r="C134" s="139" t="s">
        <v>550</v>
      </c>
      <c r="D134" s="139" t="s">
        <v>149</v>
      </c>
      <c r="E134" s="140" t="s">
        <v>956</v>
      </c>
      <c r="F134" s="141" t="s">
        <v>957</v>
      </c>
      <c r="G134" s="142" t="s">
        <v>301</v>
      </c>
      <c r="H134" s="143">
        <v>3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39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154</v>
      </c>
      <c r="AY134" s="14" t="s">
        <v>147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154</v>
      </c>
      <c r="BK134" s="151">
        <f t="shared" si="9"/>
        <v>0</v>
      </c>
      <c r="BL134" s="14" t="s">
        <v>153</v>
      </c>
      <c r="BM134" s="150" t="s">
        <v>7</v>
      </c>
    </row>
    <row r="135" spans="1:65" s="2" customFormat="1" ht="16.5" customHeight="1">
      <c r="A135" s="26"/>
      <c r="B135" s="138"/>
      <c r="C135" s="139" t="s">
        <v>214</v>
      </c>
      <c r="D135" s="139" t="s">
        <v>149</v>
      </c>
      <c r="E135" s="140" t="s">
        <v>958</v>
      </c>
      <c r="F135" s="141" t="s">
        <v>959</v>
      </c>
      <c r="G135" s="142" t="s">
        <v>301</v>
      </c>
      <c r="H135" s="143">
        <v>2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39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153</v>
      </c>
      <c r="AT135" s="150" t="s">
        <v>149</v>
      </c>
      <c r="AU135" s="150" t="s">
        <v>154</v>
      </c>
      <c r="AY135" s="14" t="s">
        <v>147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154</v>
      </c>
      <c r="BK135" s="151">
        <f t="shared" si="9"/>
        <v>0</v>
      </c>
      <c r="BL135" s="14" t="s">
        <v>153</v>
      </c>
      <c r="BM135" s="150" t="s">
        <v>261</v>
      </c>
    </row>
    <row r="136" spans="1:65" s="2" customFormat="1" ht="16.5" customHeight="1">
      <c r="A136" s="26"/>
      <c r="B136" s="138"/>
      <c r="C136" s="139" t="s">
        <v>218</v>
      </c>
      <c r="D136" s="139" t="s">
        <v>149</v>
      </c>
      <c r="E136" s="140" t="s">
        <v>960</v>
      </c>
      <c r="F136" s="141" t="s">
        <v>961</v>
      </c>
      <c r="G136" s="142" t="s">
        <v>301</v>
      </c>
      <c r="H136" s="143">
        <v>4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39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154</v>
      </c>
      <c r="AY136" s="14" t="s">
        <v>147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154</v>
      </c>
      <c r="BK136" s="151">
        <f t="shared" si="9"/>
        <v>0</v>
      </c>
      <c r="BL136" s="14" t="s">
        <v>153</v>
      </c>
      <c r="BM136" s="150" t="s">
        <v>266</v>
      </c>
    </row>
    <row r="137" spans="1:65" s="2" customFormat="1" ht="16.5" customHeight="1">
      <c r="A137" s="26"/>
      <c r="B137" s="138"/>
      <c r="C137" s="139" t="s">
        <v>222</v>
      </c>
      <c r="D137" s="139" t="s">
        <v>149</v>
      </c>
      <c r="E137" s="140" t="s">
        <v>962</v>
      </c>
      <c r="F137" s="141" t="s">
        <v>963</v>
      </c>
      <c r="G137" s="142" t="s">
        <v>301</v>
      </c>
      <c r="H137" s="143">
        <v>1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39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149</v>
      </c>
      <c r="AU137" s="150" t="s">
        <v>154</v>
      </c>
      <c r="AY137" s="14" t="s">
        <v>147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154</v>
      </c>
      <c r="BK137" s="151">
        <f t="shared" si="9"/>
        <v>0</v>
      </c>
      <c r="BL137" s="14" t="s">
        <v>153</v>
      </c>
      <c r="BM137" s="150" t="s">
        <v>269</v>
      </c>
    </row>
    <row r="138" spans="1:65" s="2" customFormat="1" ht="16.5" customHeight="1">
      <c r="A138" s="26"/>
      <c r="B138" s="138"/>
      <c r="C138" s="139" t="s">
        <v>226</v>
      </c>
      <c r="D138" s="139" t="s">
        <v>149</v>
      </c>
      <c r="E138" s="140" t="s">
        <v>964</v>
      </c>
      <c r="F138" s="141" t="s">
        <v>965</v>
      </c>
      <c r="G138" s="142" t="s">
        <v>301</v>
      </c>
      <c r="H138" s="143">
        <v>5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39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154</v>
      </c>
      <c r="BK138" s="151">
        <f t="shared" si="9"/>
        <v>0</v>
      </c>
      <c r="BL138" s="14" t="s">
        <v>153</v>
      </c>
      <c r="BM138" s="150" t="s">
        <v>273</v>
      </c>
    </row>
    <row r="139" spans="1:65" s="2" customFormat="1" ht="24" customHeight="1">
      <c r="A139" s="26"/>
      <c r="B139" s="138"/>
      <c r="C139" s="139" t="s">
        <v>231</v>
      </c>
      <c r="D139" s="139" t="s">
        <v>149</v>
      </c>
      <c r="E139" s="140" t="s">
        <v>966</v>
      </c>
      <c r="F139" s="141" t="s">
        <v>967</v>
      </c>
      <c r="G139" s="142" t="s">
        <v>301</v>
      </c>
      <c r="H139" s="143">
        <v>1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39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154</v>
      </c>
      <c r="BK139" s="151">
        <f t="shared" si="9"/>
        <v>0</v>
      </c>
      <c r="BL139" s="14" t="s">
        <v>153</v>
      </c>
      <c r="BM139" s="150" t="s">
        <v>286</v>
      </c>
    </row>
    <row r="140" spans="1:65" s="2" customFormat="1" ht="16.5" customHeight="1">
      <c r="A140" s="26"/>
      <c r="B140" s="138"/>
      <c r="C140" s="139" t="s">
        <v>234</v>
      </c>
      <c r="D140" s="139" t="s">
        <v>149</v>
      </c>
      <c r="E140" s="140" t="s">
        <v>968</v>
      </c>
      <c r="F140" s="141" t="s">
        <v>969</v>
      </c>
      <c r="G140" s="142" t="s">
        <v>301</v>
      </c>
      <c r="H140" s="143">
        <v>1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154</v>
      </c>
      <c r="AY140" s="14" t="s">
        <v>147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154</v>
      </c>
      <c r="BK140" s="151">
        <f t="shared" si="9"/>
        <v>0</v>
      </c>
      <c r="BL140" s="14" t="s">
        <v>153</v>
      </c>
      <c r="BM140" s="150" t="s">
        <v>293</v>
      </c>
    </row>
    <row r="141" spans="1:65" s="2" customFormat="1" ht="24" customHeight="1">
      <c r="A141" s="26"/>
      <c r="B141" s="138"/>
      <c r="C141" s="139" t="s">
        <v>238</v>
      </c>
      <c r="D141" s="139" t="s">
        <v>149</v>
      </c>
      <c r="E141" s="140" t="s">
        <v>970</v>
      </c>
      <c r="F141" s="141" t="s">
        <v>971</v>
      </c>
      <c r="G141" s="142" t="s">
        <v>301</v>
      </c>
      <c r="H141" s="143">
        <v>1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154</v>
      </c>
      <c r="AY141" s="14" t="s">
        <v>147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154</v>
      </c>
      <c r="BK141" s="151">
        <f t="shared" si="9"/>
        <v>0</v>
      </c>
      <c r="BL141" s="14" t="s">
        <v>153</v>
      </c>
      <c r="BM141" s="150" t="s">
        <v>303</v>
      </c>
    </row>
    <row r="142" spans="1:65" s="2" customFormat="1" ht="16.5" customHeight="1">
      <c r="A142" s="26"/>
      <c r="B142" s="138"/>
      <c r="C142" s="139" t="s">
        <v>242</v>
      </c>
      <c r="D142" s="139" t="s">
        <v>149</v>
      </c>
      <c r="E142" s="140" t="s">
        <v>972</v>
      </c>
      <c r="F142" s="141" t="s">
        <v>973</v>
      </c>
      <c r="G142" s="142" t="s">
        <v>301</v>
      </c>
      <c r="H142" s="143">
        <v>5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39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153</v>
      </c>
      <c r="AT142" s="150" t="s">
        <v>149</v>
      </c>
      <c r="AU142" s="150" t="s">
        <v>154</v>
      </c>
      <c r="AY142" s="14" t="s">
        <v>147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154</v>
      </c>
      <c r="BK142" s="151">
        <f t="shared" si="9"/>
        <v>0</v>
      </c>
      <c r="BL142" s="14" t="s">
        <v>153</v>
      </c>
      <c r="BM142" s="150" t="s">
        <v>608</v>
      </c>
    </row>
    <row r="143" spans="1:65" s="2" customFormat="1" ht="16.5" customHeight="1">
      <c r="A143" s="26"/>
      <c r="B143" s="138"/>
      <c r="C143" s="139" t="s">
        <v>246</v>
      </c>
      <c r="D143" s="139" t="s">
        <v>149</v>
      </c>
      <c r="E143" s="140" t="s">
        <v>974</v>
      </c>
      <c r="F143" s="141" t="s">
        <v>975</v>
      </c>
      <c r="G143" s="142" t="s">
        <v>301</v>
      </c>
      <c r="H143" s="143">
        <v>5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39</v>
      </c>
      <c r="O143" s="148">
        <v>0</v>
      </c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153</v>
      </c>
      <c r="AT143" s="150" t="s">
        <v>149</v>
      </c>
      <c r="AU143" s="150" t="s">
        <v>154</v>
      </c>
      <c r="AY143" s="14" t="s">
        <v>147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154</v>
      </c>
      <c r="BK143" s="151">
        <f t="shared" si="9"/>
        <v>0</v>
      </c>
      <c r="BL143" s="14" t="s">
        <v>153</v>
      </c>
      <c r="BM143" s="150" t="s">
        <v>313</v>
      </c>
    </row>
    <row r="144" spans="1:65" s="2" customFormat="1" ht="16.5" customHeight="1">
      <c r="A144" s="26"/>
      <c r="B144" s="138"/>
      <c r="C144" s="139" t="s">
        <v>7</v>
      </c>
      <c r="D144" s="139" t="s">
        <v>149</v>
      </c>
      <c r="E144" s="140" t="s">
        <v>976</v>
      </c>
      <c r="F144" s="141" t="s">
        <v>977</v>
      </c>
      <c r="G144" s="142" t="s">
        <v>301</v>
      </c>
      <c r="H144" s="143">
        <v>1</v>
      </c>
      <c r="I144" s="144"/>
      <c r="J144" s="144">
        <f t="shared" si="0"/>
        <v>0</v>
      </c>
      <c r="K144" s="145"/>
      <c r="L144" s="27"/>
      <c r="M144" s="146" t="s">
        <v>1</v>
      </c>
      <c r="N144" s="147" t="s">
        <v>39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153</v>
      </c>
      <c r="AT144" s="150" t="s">
        <v>149</v>
      </c>
      <c r="AU144" s="150" t="s">
        <v>154</v>
      </c>
      <c r="AY144" s="14" t="s">
        <v>147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154</v>
      </c>
      <c r="BK144" s="151">
        <f t="shared" si="9"/>
        <v>0</v>
      </c>
      <c r="BL144" s="14" t="s">
        <v>153</v>
      </c>
      <c r="BM144" s="150" t="s">
        <v>558</v>
      </c>
    </row>
    <row r="145" spans="1:65" s="2" customFormat="1" ht="16.5" customHeight="1">
      <c r="A145" s="26"/>
      <c r="B145" s="138"/>
      <c r="C145" s="139" t="s">
        <v>254</v>
      </c>
      <c r="D145" s="139" t="s">
        <v>149</v>
      </c>
      <c r="E145" s="140" t="s">
        <v>978</v>
      </c>
      <c r="F145" s="141" t="s">
        <v>979</v>
      </c>
      <c r="G145" s="142" t="s">
        <v>301</v>
      </c>
      <c r="H145" s="143">
        <v>5</v>
      </c>
      <c r="I145" s="144"/>
      <c r="J145" s="144">
        <f t="shared" si="0"/>
        <v>0</v>
      </c>
      <c r="K145" s="145"/>
      <c r="L145" s="27"/>
      <c r="M145" s="146" t="s">
        <v>1</v>
      </c>
      <c r="N145" s="147" t="s">
        <v>39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149</v>
      </c>
      <c r="AU145" s="150" t="s">
        <v>154</v>
      </c>
      <c r="AY145" s="14" t="s">
        <v>147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154</v>
      </c>
      <c r="BK145" s="151">
        <f t="shared" si="9"/>
        <v>0</v>
      </c>
      <c r="BL145" s="14" t="s">
        <v>153</v>
      </c>
      <c r="BM145" s="150" t="s">
        <v>334</v>
      </c>
    </row>
    <row r="146" spans="1:65" s="2" customFormat="1" ht="24" customHeight="1">
      <c r="A146" s="26"/>
      <c r="B146" s="138"/>
      <c r="C146" s="139" t="s">
        <v>238</v>
      </c>
      <c r="D146" s="139" t="s">
        <v>149</v>
      </c>
      <c r="E146" s="140" t="s">
        <v>980</v>
      </c>
      <c r="F146" s="141" t="s">
        <v>981</v>
      </c>
      <c r="G146" s="142" t="s">
        <v>301</v>
      </c>
      <c r="H146" s="143">
        <v>5</v>
      </c>
      <c r="I146" s="144"/>
      <c r="J146" s="144">
        <f t="shared" si="0"/>
        <v>0</v>
      </c>
      <c r="K146" s="145"/>
      <c r="L146" s="27"/>
      <c r="M146" s="146" t="s">
        <v>1</v>
      </c>
      <c r="N146" s="147" t="s">
        <v>39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149</v>
      </c>
      <c r="AU146" s="150" t="s">
        <v>154</v>
      </c>
      <c r="AY146" s="14" t="s">
        <v>147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154</v>
      </c>
      <c r="BK146" s="151">
        <f t="shared" si="9"/>
        <v>0</v>
      </c>
      <c r="BL146" s="14" t="s">
        <v>153</v>
      </c>
      <c r="BM146" s="150" t="s">
        <v>344</v>
      </c>
    </row>
    <row r="147" spans="1:65" s="2" customFormat="1" ht="24" customHeight="1">
      <c r="A147" s="26"/>
      <c r="B147" s="138"/>
      <c r="C147" s="139" t="s">
        <v>242</v>
      </c>
      <c r="D147" s="139" t="s">
        <v>149</v>
      </c>
      <c r="E147" s="140" t="s">
        <v>982</v>
      </c>
      <c r="F147" s="141" t="s">
        <v>983</v>
      </c>
      <c r="G147" s="142" t="s">
        <v>301</v>
      </c>
      <c r="H147" s="143">
        <v>1</v>
      </c>
      <c r="I147" s="144"/>
      <c r="J147" s="144">
        <f t="shared" si="0"/>
        <v>0</v>
      </c>
      <c r="K147" s="145"/>
      <c r="L147" s="27"/>
      <c r="M147" s="146" t="s">
        <v>1</v>
      </c>
      <c r="N147" s="147" t="s">
        <v>39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149</v>
      </c>
      <c r="AU147" s="150" t="s">
        <v>154</v>
      </c>
      <c r="AY147" s="14" t="s">
        <v>147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154</v>
      </c>
      <c r="BK147" s="151">
        <f t="shared" si="9"/>
        <v>0</v>
      </c>
      <c r="BL147" s="14" t="s">
        <v>153</v>
      </c>
      <c r="BM147" s="150" t="s">
        <v>589</v>
      </c>
    </row>
    <row r="148" spans="1:65" s="2" customFormat="1" ht="16.5" customHeight="1">
      <c r="A148" s="26"/>
      <c r="B148" s="138"/>
      <c r="C148" s="139" t="s">
        <v>246</v>
      </c>
      <c r="D148" s="139" t="s">
        <v>149</v>
      </c>
      <c r="E148" s="140" t="s">
        <v>984</v>
      </c>
      <c r="F148" s="141" t="s">
        <v>985</v>
      </c>
      <c r="G148" s="142" t="s">
        <v>301</v>
      </c>
      <c r="H148" s="143">
        <v>5</v>
      </c>
      <c r="I148" s="144"/>
      <c r="J148" s="144">
        <f t="shared" si="0"/>
        <v>0</v>
      </c>
      <c r="K148" s="145"/>
      <c r="L148" s="27"/>
      <c r="M148" s="146" t="s">
        <v>1</v>
      </c>
      <c r="N148" s="147" t="s">
        <v>39</v>
      </c>
      <c r="O148" s="148">
        <v>0</v>
      </c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153</v>
      </c>
      <c r="AT148" s="150" t="s">
        <v>149</v>
      </c>
      <c r="AU148" s="150" t="s">
        <v>154</v>
      </c>
      <c r="AY148" s="14" t="s">
        <v>147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154</v>
      </c>
      <c r="BK148" s="151">
        <f t="shared" si="9"/>
        <v>0</v>
      </c>
      <c r="BL148" s="14" t="s">
        <v>153</v>
      </c>
      <c r="BM148" s="150" t="s">
        <v>574</v>
      </c>
    </row>
    <row r="149" spans="1:65" s="2" customFormat="1" ht="16.5" customHeight="1">
      <c r="A149" s="26"/>
      <c r="B149" s="138"/>
      <c r="C149" s="139" t="s">
        <v>7</v>
      </c>
      <c r="D149" s="139" t="s">
        <v>149</v>
      </c>
      <c r="E149" s="140" t="s">
        <v>986</v>
      </c>
      <c r="F149" s="141" t="s">
        <v>987</v>
      </c>
      <c r="G149" s="142" t="s">
        <v>301</v>
      </c>
      <c r="H149" s="143">
        <v>5</v>
      </c>
      <c r="I149" s="144"/>
      <c r="J149" s="144">
        <f t="shared" si="0"/>
        <v>0</v>
      </c>
      <c r="K149" s="145"/>
      <c r="L149" s="27"/>
      <c r="M149" s="146" t="s">
        <v>1</v>
      </c>
      <c r="N149" s="147" t="s">
        <v>39</v>
      </c>
      <c r="O149" s="148">
        <v>0</v>
      </c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153</v>
      </c>
      <c r="AT149" s="150" t="s">
        <v>149</v>
      </c>
      <c r="AU149" s="150" t="s">
        <v>154</v>
      </c>
      <c r="AY149" s="14" t="s">
        <v>147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154</v>
      </c>
      <c r="BK149" s="151">
        <f t="shared" si="9"/>
        <v>0</v>
      </c>
      <c r="BL149" s="14" t="s">
        <v>153</v>
      </c>
      <c r="BM149" s="150" t="s">
        <v>582</v>
      </c>
    </row>
    <row r="150" spans="1:65" s="2" customFormat="1" ht="16.5" customHeight="1">
      <c r="A150" s="26"/>
      <c r="B150" s="138"/>
      <c r="C150" s="139" t="s">
        <v>254</v>
      </c>
      <c r="D150" s="139" t="s">
        <v>149</v>
      </c>
      <c r="E150" s="140" t="s">
        <v>988</v>
      </c>
      <c r="F150" s="141" t="s">
        <v>989</v>
      </c>
      <c r="G150" s="142" t="s">
        <v>301</v>
      </c>
      <c r="H150" s="143">
        <v>2</v>
      </c>
      <c r="I150" s="144"/>
      <c r="J150" s="144">
        <f t="shared" si="0"/>
        <v>0</v>
      </c>
      <c r="K150" s="145"/>
      <c r="L150" s="27"/>
      <c r="M150" s="146" t="s">
        <v>1</v>
      </c>
      <c r="N150" s="147" t="s">
        <v>39</v>
      </c>
      <c r="O150" s="148">
        <v>0</v>
      </c>
      <c r="P150" s="148">
        <f t="shared" si="1"/>
        <v>0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153</v>
      </c>
      <c r="AT150" s="150" t="s">
        <v>149</v>
      </c>
      <c r="AU150" s="150" t="s">
        <v>154</v>
      </c>
      <c r="AY150" s="14" t="s">
        <v>147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154</v>
      </c>
      <c r="BK150" s="151">
        <f t="shared" si="9"/>
        <v>0</v>
      </c>
      <c r="BL150" s="14" t="s">
        <v>153</v>
      </c>
      <c r="BM150" s="150" t="s">
        <v>881</v>
      </c>
    </row>
    <row r="151" spans="1:65" s="2" customFormat="1" ht="16.5" customHeight="1">
      <c r="A151" s="26"/>
      <c r="B151" s="138"/>
      <c r="C151" s="139" t="s">
        <v>261</v>
      </c>
      <c r="D151" s="139" t="s">
        <v>149</v>
      </c>
      <c r="E151" s="140" t="s">
        <v>990</v>
      </c>
      <c r="F151" s="141" t="s">
        <v>991</v>
      </c>
      <c r="G151" s="142" t="s">
        <v>301</v>
      </c>
      <c r="H151" s="143">
        <v>5</v>
      </c>
      <c r="I151" s="144"/>
      <c r="J151" s="144">
        <f t="shared" si="0"/>
        <v>0</v>
      </c>
      <c r="K151" s="145"/>
      <c r="L151" s="27"/>
      <c r="M151" s="146" t="s">
        <v>1</v>
      </c>
      <c r="N151" s="147" t="s">
        <v>39</v>
      </c>
      <c r="O151" s="148">
        <v>0</v>
      </c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153</v>
      </c>
      <c r="AT151" s="150" t="s">
        <v>149</v>
      </c>
      <c r="AU151" s="150" t="s">
        <v>154</v>
      </c>
      <c r="AY151" s="14" t="s">
        <v>147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154</v>
      </c>
      <c r="BK151" s="151">
        <f t="shared" si="9"/>
        <v>0</v>
      </c>
      <c r="BL151" s="14" t="s">
        <v>153</v>
      </c>
      <c r="BM151" s="150" t="s">
        <v>883</v>
      </c>
    </row>
    <row r="152" spans="1:65" s="2" customFormat="1" ht="16.5" customHeight="1">
      <c r="A152" s="26"/>
      <c r="B152" s="138"/>
      <c r="C152" s="139" t="s">
        <v>265</v>
      </c>
      <c r="D152" s="139" t="s">
        <v>149</v>
      </c>
      <c r="E152" s="140" t="s">
        <v>992</v>
      </c>
      <c r="F152" s="141" t="s">
        <v>993</v>
      </c>
      <c r="G152" s="142" t="s">
        <v>301</v>
      </c>
      <c r="H152" s="143">
        <v>5</v>
      </c>
      <c r="I152" s="144"/>
      <c r="J152" s="144">
        <f t="shared" si="0"/>
        <v>0</v>
      </c>
      <c r="K152" s="145"/>
      <c r="L152" s="27"/>
      <c r="M152" s="146" t="s">
        <v>1</v>
      </c>
      <c r="N152" s="147" t="s">
        <v>39</v>
      </c>
      <c r="O152" s="148">
        <v>0</v>
      </c>
      <c r="P152" s="148">
        <f t="shared" si="1"/>
        <v>0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153</v>
      </c>
      <c r="AT152" s="150" t="s">
        <v>149</v>
      </c>
      <c r="AU152" s="150" t="s">
        <v>154</v>
      </c>
      <c r="AY152" s="14" t="s">
        <v>147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154</v>
      </c>
      <c r="BK152" s="151">
        <f t="shared" si="9"/>
        <v>0</v>
      </c>
      <c r="BL152" s="14" t="s">
        <v>153</v>
      </c>
      <c r="BM152" s="150" t="s">
        <v>884</v>
      </c>
    </row>
    <row r="153" spans="1:65" s="2" customFormat="1" ht="16.5" customHeight="1">
      <c r="A153" s="26"/>
      <c r="B153" s="138"/>
      <c r="C153" s="139" t="s">
        <v>266</v>
      </c>
      <c r="D153" s="139" t="s">
        <v>149</v>
      </c>
      <c r="E153" s="140" t="s">
        <v>994</v>
      </c>
      <c r="F153" s="141" t="s">
        <v>995</v>
      </c>
      <c r="G153" s="142" t="s">
        <v>301</v>
      </c>
      <c r="H153" s="143">
        <v>5</v>
      </c>
      <c r="I153" s="144"/>
      <c r="J153" s="144">
        <f t="shared" si="0"/>
        <v>0</v>
      </c>
      <c r="K153" s="145"/>
      <c r="L153" s="27"/>
      <c r="M153" s="146" t="s">
        <v>1</v>
      </c>
      <c r="N153" s="147" t="s">
        <v>39</v>
      </c>
      <c r="O153" s="148">
        <v>0</v>
      </c>
      <c r="P153" s="148">
        <f t="shared" si="1"/>
        <v>0</v>
      </c>
      <c r="Q153" s="148">
        <v>0</v>
      </c>
      <c r="R153" s="148">
        <f t="shared" si="2"/>
        <v>0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153</v>
      </c>
      <c r="AT153" s="150" t="s">
        <v>149</v>
      </c>
      <c r="AU153" s="150" t="s">
        <v>154</v>
      </c>
      <c r="AY153" s="14" t="s">
        <v>147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4" t="s">
        <v>154</v>
      </c>
      <c r="BK153" s="151">
        <f t="shared" si="9"/>
        <v>0</v>
      </c>
      <c r="BL153" s="14" t="s">
        <v>153</v>
      </c>
      <c r="BM153" s="150" t="s">
        <v>886</v>
      </c>
    </row>
    <row r="154" spans="1:65" s="2" customFormat="1" ht="24" customHeight="1">
      <c r="A154" s="26"/>
      <c r="B154" s="138"/>
      <c r="C154" s="139" t="s">
        <v>268</v>
      </c>
      <c r="D154" s="139" t="s">
        <v>149</v>
      </c>
      <c r="E154" s="140" t="s">
        <v>996</v>
      </c>
      <c r="F154" s="141" t="s">
        <v>997</v>
      </c>
      <c r="G154" s="142" t="s">
        <v>301</v>
      </c>
      <c r="H154" s="143">
        <v>5</v>
      </c>
      <c r="I154" s="144"/>
      <c r="J154" s="144">
        <f t="shared" si="0"/>
        <v>0</v>
      </c>
      <c r="K154" s="145"/>
      <c r="L154" s="27"/>
      <c r="M154" s="146" t="s">
        <v>1</v>
      </c>
      <c r="N154" s="147" t="s">
        <v>39</v>
      </c>
      <c r="O154" s="148">
        <v>0</v>
      </c>
      <c r="P154" s="148">
        <f t="shared" si="1"/>
        <v>0</v>
      </c>
      <c r="Q154" s="148">
        <v>0</v>
      </c>
      <c r="R154" s="148">
        <f t="shared" si="2"/>
        <v>0</v>
      </c>
      <c r="S154" s="148">
        <v>0</v>
      </c>
      <c r="T154" s="149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153</v>
      </c>
      <c r="AT154" s="150" t="s">
        <v>149</v>
      </c>
      <c r="AU154" s="150" t="s">
        <v>154</v>
      </c>
      <c r="AY154" s="14" t="s">
        <v>147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4" t="s">
        <v>154</v>
      </c>
      <c r="BK154" s="151">
        <f t="shared" si="9"/>
        <v>0</v>
      </c>
      <c r="BL154" s="14" t="s">
        <v>153</v>
      </c>
      <c r="BM154" s="150" t="s">
        <v>888</v>
      </c>
    </row>
    <row r="155" spans="1:65" s="2" customFormat="1" ht="16.5" customHeight="1">
      <c r="A155" s="26"/>
      <c r="B155" s="138"/>
      <c r="C155" s="139" t="s">
        <v>269</v>
      </c>
      <c r="D155" s="139" t="s">
        <v>149</v>
      </c>
      <c r="E155" s="140" t="s">
        <v>998</v>
      </c>
      <c r="F155" s="141" t="s">
        <v>999</v>
      </c>
      <c r="G155" s="142" t="s">
        <v>301</v>
      </c>
      <c r="H155" s="143">
        <v>10</v>
      </c>
      <c r="I155" s="144"/>
      <c r="J155" s="144">
        <f t="shared" si="0"/>
        <v>0</v>
      </c>
      <c r="K155" s="145"/>
      <c r="L155" s="27"/>
      <c r="M155" s="146" t="s">
        <v>1</v>
      </c>
      <c r="N155" s="147" t="s">
        <v>39</v>
      </c>
      <c r="O155" s="148">
        <v>0</v>
      </c>
      <c r="P155" s="148">
        <f t="shared" si="1"/>
        <v>0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153</v>
      </c>
      <c r="AT155" s="150" t="s">
        <v>149</v>
      </c>
      <c r="AU155" s="150" t="s">
        <v>154</v>
      </c>
      <c r="AY155" s="14" t="s">
        <v>147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4" t="s">
        <v>154</v>
      </c>
      <c r="BK155" s="151">
        <f t="shared" si="9"/>
        <v>0</v>
      </c>
      <c r="BL155" s="14" t="s">
        <v>153</v>
      </c>
      <c r="BM155" s="150" t="s">
        <v>890</v>
      </c>
    </row>
    <row r="156" spans="1:65" s="2" customFormat="1" ht="16.5" customHeight="1">
      <c r="A156" s="26"/>
      <c r="B156" s="138"/>
      <c r="C156" s="139" t="s">
        <v>270</v>
      </c>
      <c r="D156" s="139" t="s">
        <v>149</v>
      </c>
      <c r="E156" s="140" t="s">
        <v>1000</v>
      </c>
      <c r="F156" s="141" t="s">
        <v>1001</v>
      </c>
      <c r="G156" s="142" t="s">
        <v>301</v>
      </c>
      <c r="H156" s="143">
        <v>70</v>
      </c>
      <c r="I156" s="144"/>
      <c r="J156" s="144">
        <f t="shared" si="0"/>
        <v>0</v>
      </c>
      <c r="K156" s="145"/>
      <c r="L156" s="27"/>
      <c r="M156" s="146" t="s">
        <v>1</v>
      </c>
      <c r="N156" s="147" t="s">
        <v>39</v>
      </c>
      <c r="O156" s="148">
        <v>0</v>
      </c>
      <c r="P156" s="148">
        <f t="shared" si="1"/>
        <v>0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153</v>
      </c>
      <c r="AT156" s="150" t="s">
        <v>149</v>
      </c>
      <c r="AU156" s="150" t="s">
        <v>154</v>
      </c>
      <c r="AY156" s="14" t="s">
        <v>147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4" t="s">
        <v>154</v>
      </c>
      <c r="BK156" s="151">
        <f t="shared" si="9"/>
        <v>0</v>
      </c>
      <c r="BL156" s="14" t="s">
        <v>153</v>
      </c>
      <c r="BM156" s="150" t="s">
        <v>487</v>
      </c>
    </row>
    <row r="157" spans="1:65" s="2" customFormat="1" ht="16.5" customHeight="1">
      <c r="A157" s="26"/>
      <c r="B157" s="138"/>
      <c r="C157" s="139" t="s">
        <v>273</v>
      </c>
      <c r="D157" s="139" t="s">
        <v>149</v>
      </c>
      <c r="E157" s="140" t="s">
        <v>1002</v>
      </c>
      <c r="F157" s="141" t="s">
        <v>1003</v>
      </c>
      <c r="G157" s="142" t="s">
        <v>301</v>
      </c>
      <c r="H157" s="143">
        <v>7</v>
      </c>
      <c r="I157" s="144"/>
      <c r="J157" s="144">
        <f t="shared" si="0"/>
        <v>0</v>
      </c>
      <c r="K157" s="145"/>
      <c r="L157" s="27"/>
      <c r="M157" s="146" t="s">
        <v>1</v>
      </c>
      <c r="N157" s="147" t="s">
        <v>39</v>
      </c>
      <c r="O157" s="148">
        <v>0</v>
      </c>
      <c r="P157" s="148">
        <f t="shared" si="1"/>
        <v>0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153</v>
      </c>
      <c r="AT157" s="150" t="s">
        <v>149</v>
      </c>
      <c r="AU157" s="150" t="s">
        <v>154</v>
      </c>
      <c r="AY157" s="14" t="s">
        <v>147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4" t="s">
        <v>154</v>
      </c>
      <c r="BK157" s="151">
        <f t="shared" si="9"/>
        <v>0</v>
      </c>
      <c r="BL157" s="14" t="s">
        <v>153</v>
      </c>
      <c r="BM157" s="150" t="s">
        <v>1004</v>
      </c>
    </row>
    <row r="158" spans="1:65" s="2" customFormat="1" ht="16.5" customHeight="1">
      <c r="A158" s="26"/>
      <c r="B158" s="138"/>
      <c r="C158" s="139" t="s">
        <v>281</v>
      </c>
      <c r="D158" s="139" t="s">
        <v>149</v>
      </c>
      <c r="E158" s="140" t="s">
        <v>1005</v>
      </c>
      <c r="F158" s="141" t="s">
        <v>1006</v>
      </c>
      <c r="G158" s="142" t="s">
        <v>301</v>
      </c>
      <c r="H158" s="143">
        <v>20</v>
      </c>
      <c r="I158" s="144"/>
      <c r="J158" s="144">
        <f t="shared" si="0"/>
        <v>0</v>
      </c>
      <c r="K158" s="145"/>
      <c r="L158" s="27"/>
      <c r="M158" s="146" t="s">
        <v>1</v>
      </c>
      <c r="N158" s="147" t="s">
        <v>39</v>
      </c>
      <c r="O158" s="148">
        <v>0</v>
      </c>
      <c r="P158" s="148">
        <f t="shared" si="1"/>
        <v>0</v>
      </c>
      <c r="Q158" s="148">
        <v>0</v>
      </c>
      <c r="R158" s="148">
        <f t="shared" si="2"/>
        <v>0</v>
      </c>
      <c r="S158" s="148">
        <v>0</v>
      </c>
      <c r="T158" s="149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153</v>
      </c>
      <c r="AT158" s="150" t="s">
        <v>149</v>
      </c>
      <c r="AU158" s="150" t="s">
        <v>154</v>
      </c>
      <c r="AY158" s="14" t="s">
        <v>147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4" t="s">
        <v>154</v>
      </c>
      <c r="BK158" s="151">
        <f t="shared" si="9"/>
        <v>0</v>
      </c>
      <c r="BL158" s="14" t="s">
        <v>153</v>
      </c>
      <c r="BM158" s="150" t="s">
        <v>1007</v>
      </c>
    </row>
    <row r="159" spans="1:65" s="2" customFormat="1" ht="16.5" customHeight="1">
      <c r="A159" s="26"/>
      <c r="B159" s="138"/>
      <c r="C159" s="139" t="s">
        <v>286</v>
      </c>
      <c r="D159" s="139" t="s">
        <v>149</v>
      </c>
      <c r="E159" s="140" t="s">
        <v>1008</v>
      </c>
      <c r="F159" s="141" t="s">
        <v>1009</v>
      </c>
      <c r="G159" s="142" t="s">
        <v>301</v>
      </c>
      <c r="H159" s="143">
        <v>20</v>
      </c>
      <c r="I159" s="144"/>
      <c r="J159" s="144">
        <f t="shared" si="0"/>
        <v>0</v>
      </c>
      <c r="K159" s="145"/>
      <c r="L159" s="27"/>
      <c r="M159" s="146" t="s">
        <v>1</v>
      </c>
      <c r="N159" s="147" t="s">
        <v>39</v>
      </c>
      <c r="O159" s="148">
        <v>0</v>
      </c>
      <c r="P159" s="148">
        <f t="shared" si="1"/>
        <v>0</v>
      </c>
      <c r="Q159" s="148">
        <v>0</v>
      </c>
      <c r="R159" s="148">
        <f t="shared" si="2"/>
        <v>0</v>
      </c>
      <c r="S159" s="148">
        <v>0</v>
      </c>
      <c r="T159" s="149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153</v>
      </c>
      <c r="AT159" s="150" t="s">
        <v>149</v>
      </c>
      <c r="AU159" s="150" t="s">
        <v>154</v>
      </c>
      <c r="AY159" s="14" t="s">
        <v>147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4" t="s">
        <v>154</v>
      </c>
      <c r="BK159" s="151">
        <f t="shared" si="9"/>
        <v>0</v>
      </c>
      <c r="BL159" s="14" t="s">
        <v>153</v>
      </c>
      <c r="BM159" s="150" t="s">
        <v>1010</v>
      </c>
    </row>
    <row r="160" spans="1:65" s="2" customFormat="1" ht="16.5" customHeight="1">
      <c r="A160" s="26"/>
      <c r="B160" s="138"/>
      <c r="C160" s="139" t="s">
        <v>290</v>
      </c>
      <c r="D160" s="139" t="s">
        <v>149</v>
      </c>
      <c r="E160" s="140" t="s">
        <v>1011</v>
      </c>
      <c r="F160" s="141" t="s">
        <v>1012</v>
      </c>
      <c r="G160" s="142" t="s">
        <v>301</v>
      </c>
      <c r="H160" s="143">
        <v>10</v>
      </c>
      <c r="I160" s="144"/>
      <c r="J160" s="144">
        <f t="shared" si="0"/>
        <v>0</v>
      </c>
      <c r="K160" s="145"/>
      <c r="L160" s="27"/>
      <c r="M160" s="146" t="s">
        <v>1</v>
      </c>
      <c r="N160" s="147" t="s">
        <v>39</v>
      </c>
      <c r="O160" s="148">
        <v>0</v>
      </c>
      <c r="P160" s="148">
        <f t="shared" si="1"/>
        <v>0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153</v>
      </c>
      <c r="AT160" s="150" t="s">
        <v>149</v>
      </c>
      <c r="AU160" s="150" t="s">
        <v>154</v>
      </c>
      <c r="AY160" s="14" t="s">
        <v>147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4" t="s">
        <v>154</v>
      </c>
      <c r="BK160" s="151">
        <f t="shared" si="9"/>
        <v>0</v>
      </c>
      <c r="BL160" s="14" t="s">
        <v>153</v>
      </c>
      <c r="BM160" s="150" t="s">
        <v>1013</v>
      </c>
    </row>
    <row r="161" spans="1:65" s="2" customFormat="1" ht="16.5" customHeight="1">
      <c r="A161" s="26"/>
      <c r="B161" s="138"/>
      <c r="C161" s="139" t="s">
        <v>293</v>
      </c>
      <c r="D161" s="139" t="s">
        <v>149</v>
      </c>
      <c r="E161" s="140" t="s">
        <v>1014</v>
      </c>
      <c r="F161" s="141" t="s">
        <v>1015</v>
      </c>
      <c r="G161" s="142" t="s">
        <v>301</v>
      </c>
      <c r="H161" s="143">
        <v>1</v>
      </c>
      <c r="I161" s="144"/>
      <c r="J161" s="144">
        <f t="shared" si="0"/>
        <v>0</v>
      </c>
      <c r="K161" s="145"/>
      <c r="L161" s="27"/>
      <c r="M161" s="146" t="s">
        <v>1</v>
      </c>
      <c r="N161" s="147" t="s">
        <v>39</v>
      </c>
      <c r="O161" s="148">
        <v>0</v>
      </c>
      <c r="P161" s="148">
        <f t="shared" si="1"/>
        <v>0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153</v>
      </c>
      <c r="AT161" s="150" t="s">
        <v>149</v>
      </c>
      <c r="AU161" s="150" t="s">
        <v>154</v>
      </c>
      <c r="AY161" s="14" t="s">
        <v>147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4" t="s">
        <v>154</v>
      </c>
      <c r="BK161" s="151">
        <f t="shared" si="9"/>
        <v>0</v>
      </c>
      <c r="BL161" s="14" t="s">
        <v>153</v>
      </c>
      <c r="BM161" s="150" t="s">
        <v>484</v>
      </c>
    </row>
    <row r="162" spans="1:65" s="2" customFormat="1" ht="16.5" customHeight="1">
      <c r="A162" s="26"/>
      <c r="B162" s="138"/>
      <c r="C162" s="139" t="s">
        <v>303</v>
      </c>
      <c r="D162" s="139" t="s">
        <v>149</v>
      </c>
      <c r="E162" s="140" t="s">
        <v>1016</v>
      </c>
      <c r="F162" s="141" t="s">
        <v>1017</v>
      </c>
      <c r="G162" s="142" t="s">
        <v>301</v>
      </c>
      <c r="H162" s="143">
        <v>1</v>
      </c>
      <c r="I162" s="144"/>
      <c r="J162" s="144">
        <f t="shared" si="0"/>
        <v>0</v>
      </c>
      <c r="K162" s="145"/>
      <c r="L162" s="27"/>
      <c r="M162" s="146" t="s">
        <v>1</v>
      </c>
      <c r="N162" s="147" t="s">
        <v>39</v>
      </c>
      <c r="O162" s="148">
        <v>0</v>
      </c>
      <c r="P162" s="148">
        <f t="shared" si="1"/>
        <v>0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153</v>
      </c>
      <c r="AT162" s="150" t="s">
        <v>149</v>
      </c>
      <c r="AU162" s="150" t="s">
        <v>154</v>
      </c>
      <c r="AY162" s="14" t="s">
        <v>147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4" t="s">
        <v>154</v>
      </c>
      <c r="BK162" s="151">
        <f t="shared" si="9"/>
        <v>0</v>
      </c>
      <c r="BL162" s="14" t="s">
        <v>153</v>
      </c>
      <c r="BM162" s="150" t="s">
        <v>506</v>
      </c>
    </row>
    <row r="163" spans="1:65" s="2" customFormat="1" ht="24" customHeight="1">
      <c r="A163" s="26"/>
      <c r="B163" s="138"/>
      <c r="C163" s="139" t="s">
        <v>298</v>
      </c>
      <c r="D163" s="139" t="s">
        <v>149</v>
      </c>
      <c r="E163" s="140" t="s">
        <v>1018</v>
      </c>
      <c r="F163" s="141" t="s">
        <v>1019</v>
      </c>
      <c r="G163" s="142" t="s">
        <v>301</v>
      </c>
      <c r="H163" s="143">
        <v>1</v>
      </c>
      <c r="I163" s="144"/>
      <c r="J163" s="144">
        <f t="shared" si="0"/>
        <v>0</v>
      </c>
      <c r="K163" s="145"/>
      <c r="L163" s="27"/>
      <c r="M163" s="146" t="s">
        <v>1</v>
      </c>
      <c r="N163" s="147" t="s">
        <v>39</v>
      </c>
      <c r="O163" s="148">
        <v>0</v>
      </c>
      <c r="P163" s="148">
        <f t="shared" si="1"/>
        <v>0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153</v>
      </c>
      <c r="AT163" s="150" t="s">
        <v>149</v>
      </c>
      <c r="AU163" s="150" t="s">
        <v>154</v>
      </c>
      <c r="AY163" s="14" t="s">
        <v>147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4" t="s">
        <v>154</v>
      </c>
      <c r="BK163" s="151">
        <f t="shared" si="9"/>
        <v>0</v>
      </c>
      <c r="BL163" s="14" t="s">
        <v>153</v>
      </c>
      <c r="BM163" s="150" t="s">
        <v>496</v>
      </c>
    </row>
    <row r="164" spans="1:65" s="2" customFormat="1" ht="16.5" customHeight="1">
      <c r="A164" s="26"/>
      <c r="B164" s="138"/>
      <c r="C164" s="139" t="s">
        <v>307</v>
      </c>
      <c r="D164" s="139" t="s">
        <v>149</v>
      </c>
      <c r="E164" s="140" t="s">
        <v>1020</v>
      </c>
      <c r="F164" s="141" t="s">
        <v>1021</v>
      </c>
      <c r="G164" s="142" t="s">
        <v>301</v>
      </c>
      <c r="H164" s="143">
        <v>1</v>
      </c>
      <c r="I164" s="144"/>
      <c r="J164" s="144">
        <f t="shared" si="0"/>
        <v>0</v>
      </c>
      <c r="K164" s="145"/>
      <c r="L164" s="27"/>
      <c r="M164" s="146" t="s">
        <v>1</v>
      </c>
      <c r="N164" s="147" t="s">
        <v>39</v>
      </c>
      <c r="O164" s="148">
        <v>0</v>
      </c>
      <c r="P164" s="148">
        <f t="shared" si="1"/>
        <v>0</v>
      </c>
      <c r="Q164" s="148">
        <v>0</v>
      </c>
      <c r="R164" s="148">
        <f t="shared" si="2"/>
        <v>0</v>
      </c>
      <c r="S164" s="148">
        <v>0</v>
      </c>
      <c r="T164" s="149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153</v>
      </c>
      <c r="AT164" s="150" t="s">
        <v>149</v>
      </c>
      <c r="AU164" s="150" t="s">
        <v>154</v>
      </c>
      <c r="AY164" s="14" t="s">
        <v>147</v>
      </c>
      <c r="BE164" s="151">
        <f t="shared" si="4"/>
        <v>0</v>
      </c>
      <c r="BF164" s="151">
        <f t="shared" si="5"/>
        <v>0</v>
      </c>
      <c r="BG164" s="151">
        <f t="shared" si="6"/>
        <v>0</v>
      </c>
      <c r="BH164" s="151">
        <f t="shared" si="7"/>
        <v>0</v>
      </c>
      <c r="BI164" s="151">
        <f t="shared" si="8"/>
        <v>0</v>
      </c>
      <c r="BJ164" s="14" t="s">
        <v>154</v>
      </c>
      <c r="BK164" s="151">
        <f t="shared" si="9"/>
        <v>0</v>
      </c>
      <c r="BL164" s="14" t="s">
        <v>153</v>
      </c>
      <c r="BM164" s="150" t="s">
        <v>514</v>
      </c>
    </row>
    <row r="165" spans="1:65" s="196" customFormat="1" ht="16.5" customHeight="1">
      <c r="A165" s="182"/>
      <c r="B165" s="183"/>
      <c r="C165" s="184" t="s">
        <v>608</v>
      </c>
      <c r="D165" s="184" t="s">
        <v>149</v>
      </c>
      <c r="E165" s="185" t="s">
        <v>1022</v>
      </c>
      <c r="F165" s="186" t="s">
        <v>1023</v>
      </c>
      <c r="G165" s="187" t="s">
        <v>409</v>
      </c>
      <c r="H165" s="188">
        <v>1</v>
      </c>
      <c r="I165" s="189"/>
      <c r="J165" s="189">
        <f t="shared" si="0"/>
        <v>0</v>
      </c>
      <c r="K165" s="190"/>
      <c r="L165" s="191"/>
      <c r="M165" s="192" t="s">
        <v>1</v>
      </c>
      <c r="N165" s="193" t="s">
        <v>39</v>
      </c>
      <c r="O165" s="194">
        <v>0</v>
      </c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R165" s="197" t="s">
        <v>153</v>
      </c>
      <c r="AT165" s="197" t="s">
        <v>149</v>
      </c>
      <c r="AU165" s="197" t="s">
        <v>154</v>
      </c>
      <c r="AY165" s="198" t="s">
        <v>147</v>
      </c>
      <c r="BE165" s="199">
        <f t="shared" si="4"/>
        <v>0</v>
      </c>
      <c r="BF165" s="199">
        <f t="shared" si="5"/>
        <v>0</v>
      </c>
      <c r="BG165" s="199">
        <f t="shared" si="6"/>
        <v>0</v>
      </c>
      <c r="BH165" s="199">
        <f t="shared" si="7"/>
        <v>0</v>
      </c>
      <c r="BI165" s="199">
        <f t="shared" si="8"/>
        <v>0</v>
      </c>
      <c r="BJ165" s="198" t="s">
        <v>154</v>
      </c>
      <c r="BK165" s="199">
        <f t="shared" si="9"/>
        <v>0</v>
      </c>
      <c r="BL165" s="198" t="s">
        <v>153</v>
      </c>
      <c r="BM165" s="197" t="s">
        <v>522</v>
      </c>
    </row>
    <row r="166" spans="1:65" s="210" customFormat="1" ht="25.9" customHeight="1">
      <c r="B166" s="211"/>
      <c r="D166" s="212" t="s">
        <v>72</v>
      </c>
      <c r="E166" s="221" t="s">
        <v>793</v>
      </c>
      <c r="F166" s="221" t="s">
        <v>1024</v>
      </c>
      <c r="J166" s="222">
        <f>BK166</f>
        <v>0</v>
      </c>
      <c r="L166" s="211"/>
      <c r="M166" s="215"/>
      <c r="N166" s="216"/>
      <c r="O166" s="216"/>
      <c r="P166" s="217">
        <f>P167+SUM(P168:P171)</f>
        <v>0</v>
      </c>
      <c r="Q166" s="216"/>
      <c r="R166" s="217">
        <f>R167+SUM(R168:R171)</f>
        <v>0</v>
      </c>
      <c r="S166" s="216"/>
      <c r="T166" s="218">
        <f>T167+SUM(T168:T171)</f>
        <v>0</v>
      </c>
      <c r="AR166" s="212" t="s">
        <v>81</v>
      </c>
      <c r="AT166" s="219" t="s">
        <v>72</v>
      </c>
      <c r="AU166" s="219" t="s">
        <v>73</v>
      </c>
      <c r="AY166" s="212" t="s">
        <v>147</v>
      </c>
      <c r="BK166" s="220">
        <f>BK167+SUM(BK168:BK171)</f>
        <v>0</v>
      </c>
    </row>
    <row r="167" spans="1:65" s="196" customFormat="1" ht="16.5" customHeight="1">
      <c r="A167" s="182"/>
      <c r="B167" s="183"/>
      <c r="C167" s="184" t="s">
        <v>81</v>
      </c>
      <c r="D167" s="184" t="s">
        <v>149</v>
      </c>
      <c r="E167" s="185" t="s">
        <v>1025</v>
      </c>
      <c r="F167" s="186" t="s">
        <v>1026</v>
      </c>
      <c r="G167" s="187" t="s">
        <v>301</v>
      </c>
      <c r="H167" s="188">
        <v>1</v>
      </c>
      <c r="I167" s="189"/>
      <c r="J167" s="189">
        <f>ROUND(I167*H167,2)</f>
        <v>0</v>
      </c>
      <c r="K167" s="190"/>
      <c r="L167" s="191"/>
      <c r="M167" s="192" t="s">
        <v>1</v>
      </c>
      <c r="N167" s="193" t="s">
        <v>39</v>
      </c>
      <c r="O167" s="194">
        <v>0</v>
      </c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R167" s="197" t="s">
        <v>153</v>
      </c>
      <c r="AT167" s="197" t="s">
        <v>149</v>
      </c>
      <c r="AU167" s="197" t="s">
        <v>81</v>
      </c>
      <c r="AY167" s="198" t="s">
        <v>147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98" t="s">
        <v>154</v>
      </c>
      <c r="BK167" s="199">
        <f>ROUND(I167*H167,2)</f>
        <v>0</v>
      </c>
      <c r="BL167" s="198" t="s">
        <v>153</v>
      </c>
      <c r="BM167" s="197" t="s">
        <v>530</v>
      </c>
    </row>
    <row r="168" spans="1:65" s="196" customFormat="1" ht="16.5" customHeight="1">
      <c r="A168" s="182"/>
      <c r="B168" s="183"/>
      <c r="C168" s="184" t="s">
        <v>154</v>
      </c>
      <c r="D168" s="184" t="s">
        <v>149</v>
      </c>
      <c r="E168" s="185" t="s">
        <v>1027</v>
      </c>
      <c r="F168" s="186" t="s">
        <v>1028</v>
      </c>
      <c r="G168" s="187" t="s">
        <v>301</v>
      </c>
      <c r="H168" s="188">
        <v>1</v>
      </c>
      <c r="I168" s="189"/>
      <c r="J168" s="189">
        <f>ROUND(I168*H168,2)</f>
        <v>0</v>
      </c>
      <c r="K168" s="190"/>
      <c r="L168" s="191"/>
      <c r="M168" s="192" t="s">
        <v>1</v>
      </c>
      <c r="N168" s="193" t="s">
        <v>39</v>
      </c>
      <c r="O168" s="194">
        <v>0</v>
      </c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R168" s="197" t="s">
        <v>153</v>
      </c>
      <c r="AT168" s="197" t="s">
        <v>149</v>
      </c>
      <c r="AU168" s="197" t="s">
        <v>81</v>
      </c>
      <c r="AY168" s="198" t="s">
        <v>147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98" t="s">
        <v>154</v>
      </c>
      <c r="BK168" s="199">
        <f>ROUND(I168*H168,2)</f>
        <v>0</v>
      </c>
      <c r="BL168" s="198" t="s">
        <v>153</v>
      </c>
      <c r="BM168" s="197" t="s">
        <v>362</v>
      </c>
    </row>
    <row r="169" spans="1:65" s="2" customFormat="1" ht="16.5" customHeight="1">
      <c r="A169" s="26"/>
      <c r="B169" s="138"/>
      <c r="C169" s="139" t="s">
        <v>193</v>
      </c>
      <c r="D169" s="139" t="s">
        <v>149</v>
      </c>
      <c r="E169" s="140" t="s">
        <v>1029</v>
      </c>
      <c r="F169" s="141" t="s">
        <v>1030</v>
      </c>
      <c r="G169" s="142" t="s">
        <v>301</v>
      </c>
      <c r="H169" s="143">
        <v>1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39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153</v>
      </c>
      <c r="AT169" s="150" t="s">
        <v>149</v>
      </c>
      <c r="AU169" s="150" t="s">
        <v>81</v>
      </c>
      <c r="AY169" s="14" t="s">
        <v>147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154</v>
      </c>
      <c r="BK169" s="151">
        <f>ROUND(I169*H169,2)</f>
        <v>0</v>
      </c>
      <c r="BL169" s="14" t="s">
        <v>153</v>
      </c>
      <c r="BM169" s="150" t="s">
        <v>370</v>
      </c>
    </row>
    <row r="170" spans="1:65" s="2" customFormat="1" ht="16.5" customHeight="1">
      <c r="A170" s="26"/>
      <c r="B170" s="138"/>
      <c r="C170" s="139" t="s">
        <v>153</v>
      </c>
      <c r="D170" s="139" t="s">
        <v>149</v>
      </c>
      <c r="E170" s="140" t="s">
        <v>1031</v>
      </c>
      <c r="F170" s="141" t="s">
        <v>1032</v>
      </c>
      <c r="G170" s="142" t="s">
        <v>301</v>
      </c>
      <c r="H170" s="143">
        <v>5</v>
      </c>
      <c r="I170" s="144"/>
      <c r="J170" s="144">
        <f>ROUND(I170*H170,2)</f>
        <v>0</v>
      </c>
      <c r="K170" s="145"/>
      <c r="L170" s="27"/>
      <c r="M170" s="146" t="s">
        <v>1</v>
      </c>
      <c r="N170" s="147" t="s">
        <v>39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153</v>
      </c>
      <c r="AT170" s="150" t="s">
        <v>149</v>
      </c>
      <c r="AU170" s="150" t="s">
        <v>81</v>
      </c>
      <c r="AY170" s="14" t="s">
        <v>147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154</v>
      </c>
      <c r="BK170" s="151">
        <f>ROUND(I170*H170,2)</f>
        <v>0</v>
      </c>
      <c r="BL170" s="14" t="s">
        <v>153</v>
      </c>
      <c r="BM170" s="150" t="s">
        <v>378</v>
      </c>
    </row>
    <row r="171" spans="1:65" s="12" customFormat="1" ht="22.9" customHeight="1">
      <c r="B171" s="126"/>
      <c r="D171" s="127" t="s">
        <v>72</v>
      </c>
      <c r="E171" s="136" t="s">
        <v>1033</v>
      </c>
      <c r="F171" s="136" t="s">
        <v>1034</v>
      </c>
      <c r="J171" s="137">
        <f>BK171</f>
        <v>0</v>
      </c>
      <c r="L171" s="126"/>
      <c r="M171" s="130"/>
      <c r="N171" s="131"/>
      <c r="O171" s="131"/>
      <c r="P171" s="132">
        <f>SUM(P172:P193)</f>
        <v>0</v>
      </c>
      <c r="Q171" s="131"/>
      <c r="R171" s="132">
        <f>SUM(R172:R193)</f>
        <v>0</v>
      </c>
      <c r="S171" s="131"/>
      <c r="T171" s="133">
        <f>SUM(T172:T193)</f>
        <v>0</v>
      </c>
      <c r="AR171" s="127" t="s">
        <v>81</v>
      </c>
      <c r="AT171" s="134" t="s">
        <v>72</v>
      </c>
      <c r="AU171" s="134" t="s">
        <v>81</v>
      </c>
      <c r="AY171" s="127" t="s">
        <v>147</v>
      </c>
      <c r="BK171" s="135">
        <f>SUM(BK172:BK193)</f>
        <v>0</v>
      </c>
    </row>
    <row r="172" spans="1:65" s="2" customFormat="1" ht="16.5" customHeight="1">
      <c r="A172" s="26"/>
      <c r="B172" s="138"/>
      <c r="C172" s="139" t="s">
        <v>159</v>
      </c>
      <c r="D172" s="139" t="s">
        <v>149</v>
      </c>
      <c r="E172" s="140" t="s">
        <v>1035</v>
      </c>
      <c r="F172" s="141" t="s">
        <v>1036</v>
      </c>
      <c r="G172" s="142" t="s">
        <v>284</v>
      </c>
      <c r="H172" s="143">
        <v>100</v>
      </c>
      <c r="I172" s="144"/>
      <c r="J172" s="144">
        <f t="shared" ref="J172:J193" si="10">ROUND(I172*H172,2)</f>
        <v>0</v>
      </c>
      <c r="K172" s="145"/>
      <c r="L172" s="27"/>
      <c r="M172" s="146" t="s">
        <v>1</v>
      </c>
      <c r="N172" s="147" t="s">
        <v>39</v>
      </c>
      <c r="O172" s="148">
        <v>0</v>
      </c>
      <c r="P172" s="148">
        <f t="shared" ref="P172:P193" si="11">O172*H172</f>
        <v>0</v>
      </c>
      <c r="Q172" s="148">
        <v>0</v>
      </c>
      <c r="R172" s="148">
        <f t="shared" ref="R172:R193" si="12">Q172*H172</f>
        <v>0</v>
      </c>
      <c r="S172" s="148">
        <v>0</v>
      </c>
      <c r="T172" s="149">
        <f t="shared" ref="T172:T193" si="1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153</v>
      </c>
      <c r="AT172" s="150" t="s">
        <v>149</v>
      </c>
      <c r="AU172" s="150" t="s">
        <v>154</v>
      </c>
      <c r="AY172" s="14" t="s">
        <v>147</v>
      </c>
      <c r="BE172" s="151">
        <f t="shared" ref="BE172:BE193" si="14">IF(N172="základná",J172,0)</f>
        <v>0</v>
      </c>
      <c r="BF172" s="151">
        <f t="shared" ref="BF172:BF193" si="15">IF(N172="znížená",J172,0)</f>
        <v>0</v>
      </c>
      <c r="BG172" s="151">
        <f t="shared" ref="BG172:BG193" si="16">IF(N172="zákl. prenesená",J172,0)</f>
        <v>0</v>
      </c>
      <c r="BH172" s="151">
        <f t="shared" ref="BH172:BH193" si="17">IF(N172="zníž. prenesená",J172,0)</f>
        <v>0</v>
      </c>
      <c r="BI172" s="151">
        <f t="shared" ref="BI172:BI193" si="18">IF(N172="nulová",J172,0)</f>
        <v>0</v>
      </c>
      <c r="BJ172" s="14" t="s">
        <v>154</v>
      </c>
      <c r="BK172" s="151">
        <f t="shared" ref="BK172:BK193" si="19">ROUND(I172*H172,2)</f>
        <v>0</v>
      </c>
      <c r="BL172" s="14" t="s">
        <v>153</v>
      </c>
      <c r="BM172" s="150" t="s">
        <v>386</v>
      </c>
    </row>
    <row r="173" spans="1:65" s="2" customFormat="1" ht="16.5" customHeight="1">
      <c r="A173" s="26"/>
      <c r="B173" s="138"/>
      <c r="C173" s="139" t="s">
        <v>163</v>
      </c>
      <c r="D173" s="139" t="s">
        <v>149</v>
      </c>
      <c r="E173" s="140" t="s">
        <v>1037</v>
      </c>
      <c r="F173" s="141" t="s">
        <v>1038</v>
      </c>
      <c r="G173" s="142" t="s">
        <v>284</v>
      </c>
      <c r="H173" s="143">
        <v>20</v>
      </c>
      <c r="I173" s="144"/>
      <c r="J173" s="144">
        <f t="shared" si="10"/>
        <v>0</v>
      </c>
      <c r="K173" s="145"/>
      <c r="L173" s="27"/>
      <c r="M173" s="146" t="s">
        <v>1</v>
      </c>
      <c r="N173" s="147" t="s">
        <v>39</v>
      </c>
      <c r="O173" s="148">
        <v>0</v>
      </c>
      <c r="P173" s="148">
        <f t="shared" si="11"/>
        <v>0</v>
      </c>
      <c r="Q173" s="148">
        <v>0</v>
      </c>
      <c r="R173" s="148">
        <f t="shared" si="12"/>
        <v>0</v>
      </c>
      <c r="S173" s="148">
        <v>0</v>
      </c>
      <c r="T173" s="149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153</v>
      </c>
      <c r="AT173" s="150" t="s">
        <v>149</v>
      </c>
      <c r="AU173" s="150" t="s">
        <v>154</v>
      </c>
      <c r="AY173" s="14" t="s">
        <v>147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4" t="s">
        <v>154</v>
      </c>
      <c r="BK173" s="151">
        <f t="shared" si="19"/>
        <v>0</v>
      </c>
      <c r="BL173" s="14" t="s">
        <v>153</v>
      </c>
      <c r="BM173" s="150" t="s">
        <v>394</v>
      </c>
    </row>
    <row r="174" spans="1:65" s="2" customFormat="1" ht="16.5" customHeight="1">
      <c r="A174" s="26"/>
      <c r="B174" s="138"/>
      <c r="C174" s="139" t="s">
        <v>165</v>
      </c>
      <c r="D174" s="139" t="s">
        <v>149</v>
      </c>
      <c r="E174" s="140" t="s">
        <v>1039</v>
      </c>
      <c r="F174" s="141" t="s">
        <v>1040</v>
      </c>
      <c r="G174" s="142" t="s">
        <v>284</v>
      </c>
      <c r="H174" s="143">
        <v>300</v>
      </c>
      <c r="I174" s="144"/>
      <c r="J174" s="144">
        <f t="shared" si="10"/>
        <v>0</v>
      </c>
      <c r="K174" s="145"/>
      <c r="L174" s="27"/>
      <c r="M174" s="146" t="s">
        <v>1</v>
      </c>
      <c r="N174" s="147" t="s">
        <v>39</v>
      </c>
      <c r="O174" s="148">
        <v>0</v>
      </c>
      <c r="P174" s="148">
        <f t="shared" si="11"/>
        <v>0</v>
      </c>
      <c r="Q174" s="148">
        <v>0</v>
      </c>
      <c r="R174" s="148">
        <f t="shared" si="12"/>
        <v>0</v>
      </c>
      <c r="S174" s="148">
        <v>0</v>
      </c>
      <c r="T174" s="149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153</v>
      </c>
      <c r="AT174" s="150" t="s">
        <v>149</v>
      </c>
      <c r="AU174" s="150" t="s">
        <v>154</v>
      </c>
      <c r="AY174" s="14" t="s">
        <v>147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4" t="s">
        <v>154</v>
      </c>
      <c r="BK174" s="151">
        <f t="shared" si="19"/>
        <v>0</v>
      </c>
      <c r="BL174" s="14" t="s">
        <v>153</v>
      </c>
      <c r="BM174" s="150" t="s">
        <v>402</v>
      </c>
    </row>
    <row r="175" spans="1:65" s="2" customFormat="1" ht="16.5" customHeight="1">
      <c r="A175" s="26"/>
      <c r="B175" s="138"/>
      <c r="C175" s="139" t="s">
        <v>173</v>
      </c>
      <c r="D175" s="139" t="s">
        <v>149</v>
      </c>
      <c r="E175" s="140" t="s">
        <v>1041</v>
      </c>
      <c r="F175" s="141" t="s">
        <v>1042</v>
      </c>
      <c r="G175" s="142" t="s">
        <v>284</v>
      </c>
      <c r="H175" s="143">
        <v>5</v>
      </c>
      <c r="I175" s="144"/>
      <c r="J175" s="144">
        <f t="shared" si="10"/>
        <v>0</v>
      </c>
      <c r="K175" s="145"/>
      <c r="L175" s="27"/>
      <c r="M175" s="146" t="s">
        <v>1</v>
      </c>
      <c r="N175" s="147" t="s">
        <v>39</v>
      </c>
      <c r="O175" s="148">
        <v>0</v>
      </c>
      <c r="P175" s="148">
        <f t="shared" si="11"/>
        <v>0</v>
      </c>
      <c r="Q175" s="148">
        <v>0</v>
      </c>
      <c r="R175" s="148">
        <f t="shared" si="12"/>
        <v>0</v>
      </c>
      <c r="S175" s="148">
        <v>0</v>
      </c>
      <c r="T175" s="149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153</v>
      </c>
      <c r="AT175" s="150" t="s">
        <v>149</v>
      </c>
      <c r="AU175" s="150" t="s">
        <v>154</v>
      </c>
      <c r="AY175" s="14" t="s">
        <v>147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4" t="s">
        <v>154</v>
      </c>
      <c r="BK175" s="151">
        <f t="shared" si="19"/>
        <v>0</v>
      </c>
      <c r="BL175" s="14" t="s">
        <v>153</v>
      </c>
      <c r="BM175" s="150" t="s">
        <v>411</v>
      </c>
    </row>
    <row r="176" spans="1:65" s="2" customFormat="1" ht="16.5" customHeight="1">
      <c r="A176" s="26"/>
      <c r="B176" s="138"/>
      <c r="C176" s="139" t="s">
        <v>169</v>
      </c>
      <c r="D176" s="139" t="s">
        <v>149</v>
      </c>
      <c r="E176" s="140" t="s">
        <v>1043</v>
      </c>
      <c r="F176" s="141" t="s">
        <v>1044</v>
      </c>
      <c r="G176" s="142" t="s">
        <v>284</v>
      </c>
      <c r="H176" s="143">
        <v>20</v>
      </c>
      <c r="I176" s="144"/>
      <c r="J176" s="144">
        <f t="shared" si="10"/>
        <v>0</v>
      </c>
      <c r="K176" s="145"/>
      <c r="L176" s="27"/>
      <c r="M176" s="146" t="s">
        <v>1</v>
      </c>
      <c r="N176" s="147" t="s">
        <v>39</v>
      </c>
      <c r="O176" s="148">
        <v>0</v>
      </c>
      <c r="P176" s="148">
        <f t="shared" si="11"/>
        <v>0</v>
      </c>
      <c r="Q176" s="148">
        <v>0</v>
      </c>
      <c r="R176" s="148">
        <f t="shared" si="12"/>
        <v>0</v>
      </c>
      <c r="S176" s="148">
        <v>0</v>
      </c>
      <c r="T176" s="149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153</v>
      </c>
      <c r="AT176" s="150" t="s">
        <v>149</v>
      </c>
      <c r="AU176" s="150" t="s">
        <v>154</v>
      </c>
      <c r="AY176" s="14" t="s">
        <v>147</v>
      </c>
      <c r="BE176" s="151">
        <f t="shared" si="14"/>
        <v>0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4" t="s">
        <v>154</v>
      </c>
      <c r="BK176" s="151">
        <f t="shared" si="19"/>
        <v>0</v>
      </c>
      <c r="BL176" s="14" t="s">
        <v>153</v>
      </c>
      <c r="BM176" s="150" t="s">
        <v>434</v>
      </c>
    </row>
    <row r="177" spans="1:65" s="2" customFormat="1" ht="16.5" customHeight="1">
      <c r="A177" s="26"/>
      <c r="B177" s="138"/>
      <c r="C177" s="139" t="s">
        <v>550</v>
      </c>
      <c r="D177" s="139" t="s">
        <v>149</v>
      </c>
      <c r="E177" s="140" t="s">
        <v>1045</v>
      </c>
      <c r="F177" s="141" t="s">
        <v>1046</v>
      </c>
      <c r="G177" s="142" t="s">
        <v>284</v>
      </c>
      <c r="H177" s="143">
        <v>5</v>
      </c>
      <c r="I177" s="144"/>
      <c r="J177" s="144">
        <f t="shared" si="10"/>
        <v>0</v>
      </c>
      <c r="K177" s="145"/>
      <c r="L177" s="27"/>
      <c r="M177" s="146" t="s">
        <v>1</v>
      </c>
      <c r="N177" s="147" t="s">
        <v>39</v>
      </c>
      <c r="O177" s="148">
        <v>0</v>
      </c>
      <c r="P177" s="148">
        <f t="shared" si="11"/>
        <v>0</v>
      </c>
      <c r="Q177" s="148">
        <v>0</v>
      </c>
      <c r="R177" s="148">
        <f t="shared" si="12"/>
        <v>0</v>
      </c>
      <c r="S177" s="148">
        <v>0</v>
      </c>
      <c r="T177" s="149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153</v>
      </c>
      <c r="AT177" s="150" t="s">
        <v>149</v>
      </c>
      <c r="AU177" s="150" t="s">
        <v>154</v>
      </c>
      <c r="AY177" s="14" t="s">
        <v>147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4" t="s">
        <v>154</v>
      </c>
      <c r="BK177" s="151">
        <f t="shared" si="19"/>
        <v>0</v>
      </c>
      <c r="BL177" s="14" t="s">
        <v>153</v>
      </c>
      <c r="BM177" s="150" t="s">
        <v>442</v>
      </c>
    </row>
    <row r="178" spans="1:65" s="2" customFormat="1" ht="16.5" customHeight="1">
      <c r="A178" s="26"/>
      <c r="B178" s="138"/>
      <c r="C178" s="139" t="s">
        <v>214</v>
      </c>
      <c r="D178" s="139" t="s">
        <v>149</v>
      </c>
      <c r="E178" s="140" t="s">
        <v>1047</v>
      </c>
      <c r="F178" s="141" t="s">
        <v>1048</v>
      </c>
      <c r="G178" s="142" t="s">
        <v>284</v>
      </c>
      <c r="H178" s="143">
        <v>30</v>
      </c>
      <c r="I178" s="144"/>
      <c r="J178" s="144">
        <f t="shared" si="10"/>
        <v>0</v>
      </c>
      <c r="K178" s="145"/>
      <c r="L178" s="27"/>
      <c r="M178" s="146" t="s">
        <v>1</v>
      </c>
      <c r="N178" s="147" t="s">
        <v>39</v>
      </c>
      <c r="O178" s="148">
        <v>0</v>
      </c>
      <c r="P178" s="148">
        <f t="shared" si="11"/>
        <v>0</v>
      </c>
      <c r="Q178" s="148">
        <v>0</v>
      </c>
      <c r="R178" s="148">
        <f t="shared" si="12"/>
        <v>0</v>
      </c>
      <c r="S178" s="148">
        <v>0</v>
      </c>
      <c r="T178" s="149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153</v>
      </c>
      <c r="AT178" s="150" t="s">
        <v>149</v>
      </c>
      <c r="AU178" s="150" t="s">
        <v>154</v>
      </c>
      <c r="AY178" s="14" t="s">
        <v>147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4" t="s">
        <v>154</v>
      </c>
      <c r="BK178" s="151">
        <f t="shared" si="19"/>
        <v>0</v>
      </c>
      <c r="BL178" s="14" t="s">
        <v>153</v>
      </c>
      <c r="BM178" s="150" t="s">
        <v>446</v>
      </c>
    </row>
    <row r="179" spans="1:65" s="2" customFormat="1" ht="16.5" customHeight="1">
      <c r="A179" s="26"/>
      <c r="B179" s="138"/>
      <c r="C179" s="139" t="s">
        <v>218</v>
      </c>
      <c r="D179" s="139" t="s">
        <v>149</v>
      </c>
      <c r="E179" s="140" t="s">
        <v>1049</v>
      </c>
      <c r="F179" s="141" t="s">
        <v>1050</v>
      </c>
      <c r="G179" s="142" t="s">
        <v>284</v>
      </c>
      <c r="H179" s="143">
        <v>30</v>
      </c>
      <c r="I179" s="144"/>
      <c r="J179" s="144">
        <f t="shared" si="10"/>
        <v>0</v>
      </c>
      <c r="K179" s="145"/>
      <c r="L179" s="27"/>
      <c r="M179" s="146" t="s">
        <v>1</v>
      </c>
      <c r="N179" s="147" t="s">
        <v>39</v>
      </c>
      <c r="O179" s="148">
        <v>0</v>
      </c>
      <c r="P179" s="148">
        <f t="shared" si="11"/>
        <v>0</v>
      </c>
      <c r="Q179" s="148">
        <v>0</v>
      </c>
      <c r="R179" s="148">
        <f t="shared" si="12"/>
        <v>0</v>
      </c>
      <c r="S179" s="148">
        <v>0</v>
      </c>
      <c r="T179" s="149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153</v>
      </c>
      <c r="AT179" s="150" t="s">
        <v>149</v>
      </c>
      <c r="AU179" s="150" t="s">
        <v>154</v>
      </c>
      <c r="AY179" s="14" t="s">
        <v>147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4" t="s">
        <v>154</v>
      </c>
      <c r="BK179" s="151">
        <f t="shared" si="19"/>
        <v>0</v>
      </c>
      <c r="BL179" s="14" t="s">
        <v>153</v>
      </c>
      <c r="BM179" s="150" t="s">
        <v>422</v>
      </c>
    </row>
    <row r="180" spans="1:65" s="2" customFormat="1" ht="24" customHeight="1">
      <c r="A180" s="26"/>
      <c r="B180" s="138"/>
      <c r="C180" s="139" t="s">
        <v>222</v>
      </c>
      <c r="D180" s="139" t="s">
        <v>149</v>
      </c>
      <c r="E180" s="140" t="s">
        <v>1051</v>
      </c>
      <c r="F180" s="141" t="s">
        <v>1052</v>
      </c>
      <c r="G180" s="142" t="s">
        <v>284</v>
      </c>
      <c r="H180" s="143">
        <v>20</v>
      </c>
      <c r="I180" s="144"/>
      <c r="J180" s="144">
        <f t="shared" si="10"/>
        <v>0</v>
      </c>
      <c r="K180" s="145"/>
      <c r="L180" s="27"/>
      <c r="M180" s="146" t="s">
        <v>1</v>
      </c>
      <c r="N180" s="147" t="s">
        <v>39</v>
      </c>
      <c r="O180" s="148">
        <v>0</v>
      </c>
      <c r="P180" s="148">
        <f t="shared" si="11"/>
        <v>0</v>
      </c>
      <c r="Q180" s="148">
        <v>0</v>
      </c>
      <c r="R180" s="148">
        <f t="shared" si="12"/>
        <v>0</v>
      </c>
      <c r="S180" s="148">
        <v>0</v>
      </c>
      <c r="T180" s="149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153</v>
      </c>
      <c r="AT180" s="150" t="s">
        <v>149</v>
      </c>
      <c r="AU180" s="150" t="s">
        <v>154</v>
      </c>
      <c r="AY180" s="14" t="s">
        <v>147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4" t="s">
        <v>154</v>
      </c>
      <c r="BK180" s="151">
        <f t="shared" si="19"/>
        <v>0</v>
      </c>
      <c r="BL180" s="14" t="s">
        <v>153</v>
      </c>
      <c r="BM180" s="150" t="s">
        <v>426</v>
      </c>
    </row>
    <row r="181" spans="1:65" s="2" customFormat="1" ht="24" customHeight="1">
      <c r="A181" s="26"/>
      <c r="B181" s="138"/>
      <c r="C181" s="139" t="s">
        <v>226</v>
      </c>
      <c r="D181" s="139" t="s">
        <v>149</v>
      </c>
      <c r="E181" s="140" t="s">
        <v>1053</v>
      </c>
      <c r="F181" s="141" t="s">
        <v>1054</v>
      </c>
      <c r="G181" s="142" t="s">
        <v>284</v>
      </c>
      <c r="H181" s="143">
        <v>20</v>
      </c>
      <c r="I181" s="144"/>
      <c r="J181" s="144">
        <f t="shared" si="10"/>
        <v>0</v>
      </c>
      <c r="K181" s="145"/>
      <c r="L181" s="27"/>
      <c r="M181" s="146" t="s">
        <v>1</v>
      </c>
      <c r="N181" s="147" t="s">
        <v>39</v>
      </c>
      <c r="O181" s="148">
        <v>0</v>
      </c>
      <c r="P181" s="148">
        <f t="shared" si="11"/>
        <v>0</v>
      </c>
      <c r="Q181" s="148">
        <v>0</v>
      </c>
      <c r="R181" s="148">
        <f t="shared" si="12"/>
        <v>0</v>
      </c>
      <c r="S181" s="148">
        <v>0</v>
      </c>
      <c r="T181" s="149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153</v>
      </c>
      <c r="AT181" s="150" t="s">
        <v>149</v>
      </c>
      <c r="AU181" s="150" t="s">
        <v>154</v>
      </c>
      <c r="AY181" s="14" t="s">
        <v>147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4" t="s">
        <v>154</v>
      </c>
      <c r="BK181" s="151">
        <f t="shared" si="19"/>
        <v>0</v>
      </c>
      <c r="BL181" s="14" t="s">
        <v>153</v>
      </c>
      <c r="BM181" s="150" t="s">
        <v>458</v>
      </c>
    </row>
    <row r="182" spans="1:65" s="2" customFormat="1" ht="24" customHeight="1">
      <c r="A182" s="26"/>
      <c r="B182" s="138"/>
      <c r="C182" s="139" t="s">
        <v>231</v>
      </c>
      <c r="D182" s="139" t="s">
        <v>149</v>
      </c>
      <c r="E182" s="140" t="s">
        <v>1055</v>
      </c>
      <c r="F182" s="141" t="s">
        <v>1056</v>
      </c>
      <c r="G182" s="142" t="s">
        <v>284</v>
      </c>
      <c r="H182" s="143">
        <v>5</v>
      </c>
      <c r="I182" s="144"/>
      <c r="J182" s="144">
        <f t="shared" si="10"/>
        <v>0</v>
      </c>
      <c r="K182" s="145"/>
      <c r="L182" s="27"/>
      <c r="M182" s="146" t="s">
        <v>1</v>
      </c>
      <c r="N182" s="147" t="s">
        <v>39</v>
      </c>
      <c r="O182" s="148">
        <v>0</v>
      </c>
      <c r="P182" s="148">
        <f t="shared" si="11"/>
        <v>0</v>
      </c>
      <c r="Q182" s="148">
        <v>0</v>
      </c>
      <c r="R182" s="148">
        <f t="shared" si="12"/>
        <v>0</v>
      </c>
      <c r="S182" s="148">
        <v>0</v>
      </c>
      <c r="T182" s="149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153</v>
      </c>
      <c r="AT182" s="150" t="s">
        <v>149</v>
      </c>
      <c r="AU182" s="150" t="s">
        <v>154</v>
      </c>
      <c r="AY182" s="14" t="s">
        <v>147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4" t="s">
        <v>154</v>
      </c>
      <c r="BK182" s="151">
        <f t="shared" si="19"/>
        <v>0</v>
      </c>
      <c r="BL182" s="14" t="s">
        <v>153</v>
      </c>
      <c r="BM182" s="150" t="s">
        <v>466</v>
      </c>
    </row>
    <row r="183" spans="1:65" s="2" customFormat="1" ht="16.5" customHeight="1">
      <c r="A183" s="26"/>
      <c r="B183" s="138"/>
      <c r="C183" s="139" t="s">
        <v>234</v>
      </c>
      <c r="D183" s="139" t="s">
        <v>149</v>
      </c>
      <c r="E183" s="140" t="s">
        <v>1057</v>
      </c>
      <c r="F183" s="141" t="s">
        <v>1058</v>
      </c>
      <c r="G183" s="142" t="s">
        <v>284</v>
      </c>
      <c r="H183" s="143">
        <v>10</v>
      </c>
      <c r="I183" s="144"/>
      <c r="J183" s="144">
        <f t="shared" si="10"/>
        <v>0</v>
      </c>
      <c r="K183" s="145"/>
      <c r="L183" s="27"/>
      <c r="M183" s="146" t="s">
        <v>1</v>
      </c>
      <c r="N183" s="147" t="s">
        <v>39</v>
      </c>
      <c r="O183" s="148">
        <v>0</v>
      </c>
      <c r="P183" s="148">
        <f t="shared" si="11"/>
        <v>0</v>
      </c>
      <c r="Q183" s="148">
        <v>0</v>
      </c>
      <c r="R183" s="148">
        <f t="shared" si="12"/>
        <v>0</v>
      </c>
      <c r="S183" s="148">
        <v>0</v>
      </c>
      <c r="T183" s="149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153</v>
      </c>
      <c r="AT183" s="150" t="s">
        <v>149</v>
      </c>
      <c r="AU183" s="150" t="s">
        <v>154</v>
      </c>
      <c r="AY183" s="14" t="s">
        <v>147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4" t="s">
        <v>154</v>
      </c>
      <c r="BK183" s="151">
        <f t="shared" si="19"/>
        <v>0</v>
      </c>
      <c r="BL183" s="14" t="s">
        <v>153</v>
      </c>
      <c r="BM183" s="150" t="s">
        <v>470</v>
      </c>
    </row>
    <row r="184" spans="1:65" s="2" customFormat="1" ht="24" customHeight="1">
      <c r="A184" s="26"/>
      <c r="B184" s="138"/>
      <c r="C184" s="139" t="s">
        <v>238</v>
      </c>
      <c r="D184" s="139" t="s">
        <v>149</v>
      </c>
      <c r="E184" s="140" t="s">
        <v>1059</v>
      </c>
      <c r="F184" s="141" t="s">
        <v>680</v>
      </c>
      <c r="G184" s="142" t="s">
        <v>409</v>
      </c>
      <c r="H184" s="143">
        <v>1</v>
      </c>
      <c r="I184" s="144"/>
      <c r="J184" s="144">
        <f t="shared" si="10"/>
        <v>0</v>
      </c>
      <c r="K184" s="145"/>
      <c r="L184" s="27"/>
      <c r="M184" s="146" t="s">
        <v>1</v>
      </c>
      <c r="N184" s="147" t="s">
        <v>39</v>
      </c>
      <c r="O184" s="148">
        <v>0</v>
      </c>
      <c r="P184" s="148">
        <f t="shared" si="11"/>
        <v>0</v>
      </c>
      <c r="Q184" s="148">
        <v>0</v>
      </c>
      <c r="R184" s="148">
        <f t="shared" si="12"/>
        <v>0</v>
      </c>
      <c r="S184" s="148">
        <v>0</v>
      </c>
      <c r="T184" s="149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153</v>
      </c>
      <c r="AT184" s="150" t="s">
        <v>149</v>
      </c>
      <c r="AU184" s="150" t="s">
        <v>154</v>
      </c>
      <c r="AY184" s="14" t="s">
        <v>147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4" t="s">
        <v>154</v>
      </c>
      <c r="BK184" s="151">
        <f t="shared" si="19"/>
        <v>0</v>
      </c>
      <c r="BL184" s="14" t="s">
        <v>153</v>
      </c>
      <c r="BM184" s="150" t="s">
        <v>478</v>
      </c>
    </row>
    <row r="185" spans="1:65" s="2" customFormat="1" ht="16.5" customHeight="1">
      <c r="A185" s="26"/>
      <c r="B185" s="138"/>
      <c r="C185" s="139" t="s">
        <v>242</v>
      </c>
      <c r="D185" s="139" t="s">
        <v>149</v>
      </c>
      <c r="E185" s="140" t="s">
        <v>1060</v>
      </c>
      <c r="F185" s="141" t="s">
        <v>413</v>
      </c>
      <c r="G185" s="142" t="s">
        <v>324</v>
      </c>
      <c r="H185" s="143">
        <v>50</v>
      </c>
      <c r="I185" s="144"/>
      <c r="J185" s="144">
        <f t="shared" si="10"/>
        <v>0</v>
      </c>
      <c r="K185" s="145"/>
      <c r="L185" s="27"/>
      <c r="M185" s="146" t="s">
        <v>1</v>
      </c>
      <c r="N185" s="147" t="s">
        <v>39</v>
      </c>
      <c r="O185" s="148">
        <v>0</v>
      </c>
      <c r="P185" s="148">
        <f t="shared" si="11"/>
        <v>0</v>
      </c>
      <c r="Q185" s="148">
        <v>0</v>
      </c>
      <c r="R185" s="148">
        <f t="shared" si="12"/>
        <v>0</v>
      </c>
      <c r="S185" s="148">
        <v>0</v>
      </c>
      <c r="T185" s="149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153</v>
      </c>
      <c r="AT185" s="150" t="s">
        <v>149</v>
      </c>
      <c r="AU185" s="150" t="s">
        <v>154</v>
      </c>
      <c r="AY185" s="14" t="s">
        <v>147</v>
      </c>
      <c r="BE185" s="151">
        <f t="shared" si="14"/>
        <v>0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4" t="s">
        <v>154</v>
      </c>
      <c r="BK185" s="151">
        <f t="shared" si="19"/>
        <v>0</v>
      </c>
      <c r="BL185" s="14" t="s">
        <v>153</v>
      </c>
      <c r="BM185" s="150" t="s">
        <v>326</v>
      </c>
    </row>
    <row r="186" spans="1:65" s="2" customFormat="1" ht="16.5" customHeight="1">
      <c r="A186" s="26"/>
      <c r="B186" s="138"/>
      <c r="C186" s="139" t="s">
        <v>246</v>
      </c>
      <c r="D186" s="139" t="s">
        <v>149</v>
      </c>
      <c r="E186" s="140" t="s">
        <v>1061</v>
      </c>
      <c r="F186" s="141" t="s">
        <v>416</v>
      </c>
      <c r="G186" s="142" t="s">
        <v>409</v>
      </c>
      <c r="H186" s="143">
        <v>25</v>
      </c>
      <c r="I186" s="144"/>
      <c r="J186" s="144">
        <f t="shared" si="10"/>
        <v>0</v>
      </c>
      <c r="K186" s="145"/>
      <c r="L186" s="27"/>
      <c r="M186" s="146" t="s">
        <v>1</v>
      </c>
      <c r="N186" s="147" t="s">
        <v>39</v>
      </c>
      <c r="O186" s="148">
        <v>0</v>
      </c>
      <c r="P186" s="148">
        <f t="shared" si="11"/>
        <v>0</v>
      </c>
      <c r="Q186" s="148">
        <v>0</v>
      </c>
      <c r="R186" s="148">
        <f t="shared" si="12"/>
        <v>0</v>
      </c>
      <c r="S186" s="148">
        <v>0</v>
      </c>
      <c r="T186" s="149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153</v>
      </c>
      <c r="AT186" s="150" t="s">
        <v>149</v>
      </c>
      <c r="AU186" s="150" t="s">
        <v>154</v>
      </c>
      <c r="AY186" s="14" t="s">
        <v>147</v>
      </c>
      <c r="BE186" s="151">
        <f t="shared" si="14"/>
        <v>0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4" t="s">
        <v>154</v>
      </c>
      <c r="BK186" s="151">
        <f t="shared" si="19"/>
        <v>0</v>
      </c>
      <c r="BL186" s="14" t="s">
        <v>153</v>
      </c>
      <c r="BM186" s="150" t="s">
        <v>1062</v>
      </c>
    </row>
    <row r="187" spans="1:65" s="2" customFormat="1" ht="16.5" customHeight="1">
      <c r="A187" s="26"/>
      <c r="B187" s="138"/>
      <c r="C187" s="139" t="s">
        <v>7</v>
      </c>
      <c r="D187" s="139" t="s">
        <v>149</v>
      </c>
      <c r="E187" s="140" t="s">
        <v>1063</v>
      </c>
      <c r="F187" s="141" t="s">
        <v>1064</v>
      </c>
      <c r="G187" s="142" t="s">
        <v>324</v>
      </c>
      <c r="H187" s="143">
        <v>10</v>
      </c>
      <c r="I187" s="144"/>
      <c r="J187" s="144">
        <f t="shared" si="10"/>
        <v>0</v>
      </c>
      <c r="K187" s="145"/>
      <c r="L187" s="27"/>
      <c r="M187" s="146" t="s">
        <v>1</v>
      </c>
      <c r="N187" s="147" t="s">
        <v>39</v>
      </c>
      <c r="O187" s="148">
        <v>0</v>
      </c>
      <c r="P187" s="148">
        <f t="shared" si="11"/>
        <v>0</v>
      </c>
      <c r="Q187" s="148">
        <v>0</v>
      </c>
      <c r="R187" s="148">
        <f t="shared" si="12"/>
        <v>0</v>
      </c>
      <c r="S187" s="148">
        <v>0</v>
      </c>
      <c r="T187" s="149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153</v>
      </c>
      <c r="AT187" s="150" t="s">
        <v>149</v>
      </c>
      <c r="AU187" s="150" t="s">
        <v>154</v>
      </c>
      <c r="AY187" s="14" t="s">
        <v>147</v>
      </c>
      <c r="BE187" s="151">
        <f t="shared" si="14"/>
        <v>0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4" t="s">
        <v>154</v>
      </c>
      <c r="BK187" s="151">
        <f t="shared" si="19"/>
        <v>0</v>
      </c>
      <c r="BL187" s="14" t="s">
        <v>153</v>
      </c>
      <c r="BM187" s="150" t="s">
        <v>1065</v>
      </c>
    </row>
    <row r="188" spans="1:65" s="2" customFormat="1" ht="16.5" customHeight="1">
      <c r="A188" s="26"/>
      <c r="B188" s="138"/>
      <c r="C188" s="139" t="s">
        <v>254</v>
      </c>
      <c r="D188" s="139" t="s">
        <v>149</v>
      </c>
      <c r="E188" s="140" t="s">
        <v>1066</v>
      </c>
      <c r="F188" s="141" t="s">
        <v>1067</v>
      </c>
      <c r="G188" s="142" t="s">
        <v>324</v>
      </c>
      <c r="H188" s="143">
        <v>10</v>
      </c>
      <c r="I188" s="144"/>
      <c r="J188" s="144">
        <f t="shared" si="10"/>
        <v>0</v>
      </c>
      <c r="K188" s="145"/>
      <c r="L188" s="27"/>
      <c r="M188" s="146" t="s">
        <v>1</v>
      </c>
      <c r="N188" s="147" t="s">
        <v>39</v>
      </c>
      <c r="O188" s="148">
        <v>0</v>
      </c>
      <c r="P188" s="148">
        <f t="shared" si="11"/>
        <v>0</v>
      </c>
      <c r="Q188" s="148">
        <v>0</v>
      </c>
      <c r="R188" s="148">
        <f t="shared" si="12"/>
        <v>0</v>
      </c>
      <c r="S188" s="148">
        <v>0</v>
      </c>
      <c r="T188" s="149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153</v>
      </c>
      <c r="AT188" s="150" t="s">
        <v>149</v>
      </c>
      <c r="AU188" s="150" t="s">
        <v>154</v>
      </c>
      <c r="AY188" s="14" t="s">
        <v>147</v>
      </c>
      <c r="BE188" s="151">
        <f t="shared" si="14"/>
        <v>0</v>
      </c>
      <c r="BF188" s="151">
        <f t="shared" si="15"/>
        <v>0</v>
      </c>
      <c r="BG188" s="151">
        <f t="shared" si="16"/>
        <v>0</v>
      </c>
      <c r="BH188" s="151">
        <f t="shared" si="17"/>
        <v>0</v>
      </c>
      <c r="BI188" s="151">
        <f t="shared" si="18"/>
        <v>0</v>
      </c>
      <c r="BJ188" s="14" t="s">
        <v>154</v>
      </c>
      <c r="BK188" s="151">
        <f t="shared" si="19"/>
        <v>0</v>
      </c>
      <c r="BL188" s="14" t="s">
        <v>153</v>
      </c>
      <c r="BM188" s="150" t="s">
        <v>1068</v>
      </c>
    </row>
    <row r="189" spans="1:65" s="2" customFormat="1" ht="16.5" customHeight="1">
      <c r="A189" s="26"/>
      <c r="B189" s="138"/>
      <c r="C189" s="139" t="s">
        <v>261</v>
      </c>
      <c r="D189" s="139" t="s">
        <v>149</v>
      </c>
      <c r="E189" s="140" t="s">
        <v>1069</v>
      </c>
      <c r="F189" s="141" t="s">
        <v>1070</v>
      </c>
      <c r="G189" s="142" t="s">
        <v>301</v>
      </c>
      <c r="H189" s="143">
        <v>20</v>
      </c>
      <c r="I189" s="144"/>
      <c r="J189" s="144">
        <f t="shared" si="10"/>
        <v>0</v>
      </c>
      <c r="K189" s="145"/>
      <c r="L189" s="27"/>
      <c r="M189" s="146" t="s">
        <v>1</v>
      </c>
      <c r="N189" s="147" t="s">
        <v>39</v>
      </c>
      <c r="O189" s="148">
        <v>0</v>
      </c>
      <c r="P189" s="148">
        <f t="shared" si="11"/>
        <v>0</v>
      </c>
      <c r="Q189" s="148">
        <v>0</v>
      </c>
      <c r="R189" s="148">
        <f t="shared" si="12"/>
        <v>0</v>
      </c>
      <c r="S189" s="148">
        <v>0</v>
      </c>
      <c r="T189" s="149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153</v>
      </c>
      <c r="AT189" s="150" t="s">
        <v>149</v>
      </c>
      <c r="AU189" s="150" t="s">
        <v>154</v>
      </c>
      <c r="AY189" s="14" t="s">
        <v>147</v>
      </c>
      <c r="BE189" s="151">
        <f t="shared" si="14"/>
        <v>0</v>
      </c>
      <c r="BF189" s="151">
        <f t="shared" si="15"/>
        <v>0</v>
      </c>
      <c r="BG189" s="151">
        <f t="shared" si="16"/>
        <v>0</v>
      </c>
      <c r="BH189" s="151">
        <f t="shared" si="17"/>
        <v>0</v>
      </c>
      <c r="BI189" s="151">
        <f t="shared" si="18"/>
        <v>0</v>
      </c>
      <c r="BJ189" s="14" t="s">
        <v>154</v>
      </c>
      <c r="BK189" s="151">
        <f t="shared" si="19"/>
        <v>0</v>
      </c>
      <c r="BL189" s="14" t="s">
        <v>153</v>
      </c>
      <c r="BM189" s="150" t="s">
        <v>1071</v>
      </c>
    </row>
    <row r="190" spans="1:65" s="2" customFormat="1" ht="16.5" customHeight="1">
      <c r="A190" s="26"/>
      <c r="B190" s="138"/>
      <c r="C190" s="139" t="s">
        <v>265</v>
      </c>
      <c r="D190" s="139" t="s">
        <v>149</v>
      </c>
      <c r="E190" s="140" t="s">
        <v>1072</v>
      </c>
      <c r="F190" s="141" t="s">
        <v>1073</v>
      </c>
      <c r="G190" s="142" t="s">
        <v>284</v>
      </c>
      <c r="H190" s="143">
        <v>20</v>
      </c>
      <c r="I190" s="144"/>
      <c r="J190" s="144">
        <f t="shared" si="10"/>
        <v>0</v>
      </c>
      <c r="K190" s="145"/>
      <c r="L190" s="27"/>
      <c r="M190" s="146" t="s">
        <v>1</v>
      </c>
      <c r="N190" s="147" t="s">
        <v>39</v>
      </c>
      <c r="O190" s="148">
        <v>0</v>
      </c>
      <c r="P190" s="148">
        <f t="shared" si="11"/>
        <v>0</v>
      </c>
      <c r="Q190" s="148">
        <v>0</v>
      </c>
      <c r="R190" s="148">
        <f t="shared" si="12"/>
        <v>0</v>
      </c>
      <c r="S190" s="148">
        <v>0</v>
      </c>
      <c r="T190" s="149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153</v>
      </c>
      <c r="AT190" s="150" t="s">
        <v>149</v>
      </c>
      <c r="AU190" s="150" t="s">
        <v>154</v>
      </c>
      <c r="AY190" s="14" t="s">
        <v>147</v>
      </c>
      <c r="BE190" s="151">
        <f t="shared" si="14"/>
        <v>0</v>
      </c>
      <c r="BF190" s="151">
        <f t="shared" si="15"/>
        <v>0</v>
      </c>
      <c r="BG190" s="151">
        <f t="shared" si="16"/>
        <v>0</v>
      </c>
      <c r="BH190" s="151">
        <f t="shared" si="17"/>
        <v>0</v>
      </c>
      <c r="BI190" s="151">
        <f t="shared" si="18"/>
        <v>0</v>
      </c>
      <c r="BJ190" s="14" t="s">
        <v>154</v>
      </c>
      <c r="BK190" s="151">
        <f t="shared" si="19"/>
        <v>0</v>
      </c>
      <c r="BL190" s="14" t="s">
        <v>153</v>
      </c>
      <c r="BM190" s="150" t="s">
        <v>492</v>
      </c>
    </row>
    <row r="191" spans="1:65" s="2" customFormat="1" ht="16.5" customHeight="1">
      <c r="A191" s="26"/>
      <c r="B191" s="138"/>
      <c r="C191" s="139" t="s">
        <v>266</v>
      </c>
      <c r="D191" s="139" t="s">
        <v>149</v>
      </c>
      <c r="E191" s="140" t="s">
        <v>1074</v>
      </c>
      <c r="F191" s="141" t="s">
        <v>1075</v>
      </c>
      <c r="G191" s="142" t="s">
        <v>324</v>
      </c>
      <c r="H191" s="143">
        <v>1</v>
      </c>
      <c r="I191" s="144"/>
      <c r="J191" s="144">
        <f t="shared" si="10"/>
        <v>0</v>
      </c>
      <c r="K191" s="145"/>
      <c r="L191" s="27"/>
      <c r="M191" s="146" t="s">
        <v>1</v>
      </c>
      <c r="N191" s="147" t="s">
        <v>39</v>
      </c>
      <c r="O191" s="148">
        <v>0</v>
      </c>
      <c r="P191" s="148">
        <f t="shared" si="11"/>
        <v>0</v>
      </c>
      <c r="Q191" s="148">
        <v>0</v>
      </c>
      <c r="R191" s="148">
        <f t="shared" si="12"/>
        <v>0</v>
      </c>
      <c r="S191" s="148">
        <v>0</v>
      </c>
      <c r="T191" s="149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153</v>
      </c>
      <c r="AT191" s="150" t="s">
        <v>149</v>
      </c>
      <c r="AU191" s="150" t="s">
        <v>154</v>
      </c>
      <c r="AY191" s="14" t="s">
        <v>147</v>
      </c>
      <c r="BE191" s="151">
        <f t="shared" si="14"/>
        <v>0</v>
      </c>
      <c r="BF191" s="151">
        <f t="shared" si="15"/>
        <v>0</v>
      </c>
      <c r="BG191" s="151">
        <f t="shared" si="16"/>
        <v>0</v>
      </c>
      <c r="BH191" s="151">
        <f t="shared" si="17"/>
        <v>0</v>
      </c>
      <c r="BI191" s="151">
        <f t="shared" si="18"/>
        <v>0</v>
      </c>
      <c r="BJ191" s="14" t="s">
        <v>154</v>
      </c>
      <c r="BK191" s="151">
        <f t="shared" si="19"/>
        <v>0</v>
      </c>
      <c r="BL191" s="14" t="s">
        <v>153</v>
      </c>
      <c r="BM191" s="150" t="s">
        <v>1076</v>
      </c>
    </row>
    <row r="192" spans="1:65" s="2" customFormat="1" ht="16.5" customHeight="1">
      <c r="A192" s="26"/>
      <c r="B192" s="138"/>
      <c r="C192" s="139" t="s">
        <v>268</v>
      </c>
      <c r="D192" s="139" t="s">
        <v>149</v>
      </c>
      <c r="E192" s="140" t="s">
        <v>1077</v>
      </c>
      <c r="F192" s="141" t="s">
        <v>1078</v>
      </c>
      <c r="G192" s="142" t="s">
        <v>324</v>
      </c>
      <c r="H192" s="143">
        <v>1</v>
      </c>
      <c r="I192" s="144"/>
      <c r="J192" s="144">
        <f t="shared" si="10"/>
        <v>0</v>
      </c>
      <c r="K192" s="145"/>
      <c r="L192" s="27"/>
      <c r="M192" s="146" t="s">
        <v>1</v>
      </c>
      <c r="N192" s="147" t="s">
        <v>39</v>
      </c>
      <c r="O192" s="148">
        <v>0</v>
      </c>
      <c r="P192" s="148">
        <f t="shared" si="11"/>
        <v>0</v>
      </c>
      <c r="Q192" s="148">
        <v>0</v>
      </c>
      <c r="R192" s="148">
        <f t="shared" si="12"/>
        <v>0</v>
      </c>
      <c r="S192" s="148">
        <v>0</v>
      </c>
      <c r="T192" s="149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153</v>
      </c>
      <c r="AT192" s="150" t="s">
        <v>149</v>
      </c>
      <c r="AU192" s="150" t="s">
        <v>154</v>
      </c>
      <c r="AY192" s="14" t="s">
        <v>147</v>
      </c>
      <c r="BE192" s="151">
        <f t="shared" si="14"/>
        <v>0</v>
      </c>
      <c r="BF192" s="151">
        <f t="shared" si="15"/>
        <v>0</v>
      </c>
      <c r="BG192" s="151">
        <f t="shared" si="16"/>
        <v>0</v>
      </c>
      <c r="BH192" s="151">
        <f t="shared" si="17"/>
        <v>0</v>
      </c>
      <c r="BI192" s="151">
        <f t="shared" si="18"/>
        <v>0</v>
      </c>
      <c r="BJ192" s="14" t="s">
        <v>154</v>
      </c>
      <c r="BK192" s="151">
        <f t="shared" si="19"/>
        <v>0</v>
      </c>
      <c r="BL192" s="14" t="s">
        <v>153</v>
      </c>
      <c r="BM192" s="150" t="s">
        <v>1079</v>
      </c>
    </row>
    <row r="193" spans="1:65" s="2" customFormat="1" ht="16.5" customHeight="1">
      <c r="A193" s="26"/>
      <c r="B193" s="138"/>
      <c r="C193" s="139" t="s">
        <v>269</v>
      </c>
      <c r="D193" s="139" t="s">
        <v>149</v>
      </c>
      <c r="E193" s="140" t="s">
        <v>1080</v>
      </c>
      <c r="F193" s="141" t="s">
        <v>1081</v>
      </c>
      <c r="G193" s="142" t="s">
        <v>324</v>
      </c>
      <c r="H193" s="143">
        <v>1</v>
      </c>
      <c r="I193" s="144"/>
      <c r="J193" s="144">
        <f t="shared" si="10"/>
        <v>0</v>
      </c>
      <c r="K193" s="145"/>
      <c r="L193" s="27"/>
      <c r="M193" s="146" t="s">
        <v>1</v>
      </c>
      <c r="N193" s="147" t="s">
        <v>39</v>
      </c>
      <c r="O193" s="148">
        <v>0</v>
      </c>
      <c r="P193" s="148">
        <f t="shared" si="11"/>
        <v>0</v>
      </c>
      <c r="Q193" s="148">
        <v>0</v>
      </c>
      <c r="R193" s="148">
        <f t="shared" si="12"/>
        <v>0</v>
      </c>
      <c r="S193" s="148">
        <v>0</v>
      </c>
      <c r="T193" s="149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153</v>
      </c>
      <c r="AT193" s="150" t="s">
        <v>149</v>
      </c>
      <c r="AU193" s="150" t="s">
        <v>154</v>
      </c>
      <c r="AY193" s="14" t="s">
        <v>147</v>
      </c>
      <c r="BE193" s="151">
        <f t="shared" si="14"/>
        <v>0</v>
      </c>
      <c r="BF193" s="151">
        <f t="shared" si="15"/>
        <v>0</v>
      </c>
      <c r="BG193" s="151">
        <f t="shared" si="16"/>
        <v>0</v>
      </c>
      <c r="BH193" s="151">
        <f t="shared" si="17"/>
        <v>0</v>
      </c>
      <c r="BI193" s="151">
        <f t="shared" si="18"/>
        <v>0</v>
      </c>
      <c r="BJ193" s="14" t="s">
        <v>154</v>
      </c>
      <c r="BK193" s="151">
        <f t="shared" si="19"/>
        <v>0</v>
      </c>
      <c r="BL193" s="14" t="s">
        <v>153</v>
      </c>
      <c r="BM193" s="150" t="s">
        <v>1082</v>
      </c>
    </row>
    <row r="194" spans="1:65" s="12" customFormat="1" ht="25.9" customHeight="1">
      <c r="B194" s="126"/>
      <c r="D194" s="127" t="s">
        <v>72</v>
      </c>
      <c r="E194" s="128" t="s">
        <v>1083</v>
      </c>
      <c r="F194" s="128" t="s">
        <v>1084</v>
      </c>
      <c r="J194" s="129">
        <f>BK194</f>
        <v>0</v>
      </c>
      <c r="L194" s="126"/>
      <c r="M194" s="130"/>
      <c r="N194" s="131"/>
      <c r="O194" s="131"/>
      <c r="P194" s="132">
        <f>SUM(P195:P201)</f>
        <v>0</v>
      </c>
      <c r="Q194" s="131"/>
      <c r="R194" s="132">
        <f>SUM(R195:R201)</f>
        <v>0</v>
      </c>
      <c r="S194" s="131"/>
      <c r="T194" s="133">
        <f>SUM(T195:T201)</f>
        <v>0</v>
      </c>
      <c r="AR194" s="127" t="s">
        <v>81</v>
      </c>
      <c r="AT194" s="134" t="s">
        <v>72</v>
      </c>
      <c r="AU194" s="134" t="s">
        <v>73</v>
      </c>
      <c r="AY194" s="127" t="s">
        <v>147</v>
      </c>
      <c r="BK194" s="135">
        <f>SUM(BK195:BK201)</f>
        <v>0</v>
      </c>
    </row>
    <row r="195" spans="1:65" s="2" customFormat="1" ht="16.5" customHeight="1">
      <c r="A195" s="26"/>
      <c r="B195" s="138"/>
      <c r="C195" s="139" t="s">
        <v>273</v>
      </c>
      <c r="D195" s="139" t="s">
        <v>149</v>
      </c>
      <c r="E195" s="140" t="s">
        <v>1085</v>
      </c>
      <c r="F195" s="141" t="s">
        <v>1086</v>
      </c>
      <c r="G195" s="142" t="s">
        <v>1</v>
      </c>
      <c r="H195" s="143">
        <v>1.2E-2</v>
      </c>
      <c r="I195" s="144"/>
      <c r="J195" s="144">
        <f t="shared" ref="J195:J201" si="20">ROUND(I195*H195,2)</f>
        <v>0</v>
      </c>
      <c r="K195" s="145"/>
      <c r="L195" s="27"/>
      <c r="M195" s="146" t="s">
        <v>1</v>
      </c>
      <c r="N195" s="147" t="s">
        <v>39</v>
      </c>
      <c r="O195" s="148">
        <v>0</v>
      </c>
      <c r="P195" s="148">
        <f t="shared" ref="P195:P201" si="21">O195*H195</f>
        <v>0</v>
      </c>
      <c r="Q195" s="148">
        <v>0</v>
      </c>
      <c r="R195" s="148">
        <f t="shared" ref="R195:R201" si="22">Q195*H195</f>
        <v>0</v>
      </c>
      <c r="S195" s="148">
        <v>0</v>
      </c>
      <c r="T195" s="149">
        <f t="shared" ref="T195:T201" si="2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153</v>
      </c>
      <c r="AT195" s="150" t="s">
        <v>149</v>
      </c>
      <c r="AU195" s="150" t="s">
        <v>81</v>
      </c>
      <c r="AY195" s="14" t="s">
        <v>147</v>
      </c>
      <c r="BE195" s="151">
        <f t="shared" ref="BE195:BE201" si="24">IF(N195="základná",J195,0)</f>
        <v>0</v>
      </c>
      <c r="BF195" s="151">
        <f t="shared" ref="BF195:BF201" si="25">IF(N195="znížená",J195,0)</f>
        <v>0</v>
      </c>
      <c r="BG195" s="151">
        <f t="shared" ref="BG195:BG201" si="26">IF(N195="zákl. prenesená",J195,0)</f>
        <v>0</v>
      </c>
      <c r="BH195" s="151">
        <f t="shared" ref="BH195:BH201" si="27">IF(N195="zníž. prenesená",J195,0)</f>
        <v>0</v>
      </c>
      <c r="BI195" s="151">
        <f t="shared" ref="BI195:BI201" si="28">IF(N195="nulová",J195,0)</f>
        <v>0</v>
      </c>
      <c r="BJ195" s="14" t="s">
        <v>154</v>
      </c>
      <c r="BK195" s="151">
        <f t="shared" ref="BK195:BK201" si="29">ROUND(I195*H195,2)</f>
        <v>0</v>
      </c>
      <c r="BL195" s="14" t="s">
        <v>153</v>
      </c>
      <c r="BM195" s="150" t="s">
        <v>1087</v>
      </c>
    </row>
    <row r="196" spans="1:65" s="2" customFormat="1" ht="24" customHeight="1">
      <c r="A196" s="26"/>
      <c r="B196" s="138"/>
      <c r="C196" s="139" t="s">
        <v>281</v>
      </c>
      <c r="D196" s="139" t="s">
        <v>149</v>
      </c>
      <c r="E196" s="140" t="s">
        <v>1088</v>
      </c>
      <c r="F196" s="141" t="s">
        <v>1089</v>
      </c>
      <c r="G196" s="142" t="s">
        <v>1</v>
      </c>
      <c r="H196" s="143">
        <v>120</v>
      </c>
      <c r="I196" s="144"/>
      <c r="J196" s="144">
        <f t="shared" si="20"/>
        <v>0</v>
      </c>
      <c r="K196" s="145"/>
      <c r="L196" s="27"/>
      <c r="M196" s="146" t="s">
        <v>1</v>
      </c>
      <c r="N196" s="147" t="s">
        <v>39</v>
      </c>
      <c r="O196" s="148">
        <v>0</v>
      </c>
      <c r="P196" s="148">
        <f t="shared" si="21"/>
        <v>0</v>
      </c>
      <c r="Q196" s="148">
        <v>0</v>
      </c>
      <c r="R196" s="148">
        <f t="shared" si="22"/>
        <v>0</v>
      </c>
      <c r="S196" s="148">
        <v>0</v>
      </c>
      <c r="T196" s="149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153</v>
      </c>
      <c r="AT196" s="150" t="s">
        <v>149</v>
      </c>
      <c r="AU196" s="150" t="s">
        <v>81</v>
      </c>
      <c r="AY196" s="14" t="s">
        <v>147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4" t="s">
        <v>154</v>
      </c>
      <c r="BK196" s="151">
        <f t="shared" si="29"/>
        <v>0</v>
      </c>
      <c r="BL196" s="14" t="s">
        <v>153</v>
      </c>
      <c r="BM196" s="150" t="s">
        <v>1090</v>
      </c>
    </row>
    <row r="197" spans="1:65" s="2" customFormat="1" ht="16.5" customHeight="1">
      <c r="A197" s="26"/>
      <c r="B197" s="138"/>
      <c r="C197" s="139" t="s">
        <v>286</v>
      </c>
      <c r="D197" s="139" t="s">
        <v>149</v>
      </c>
      <c r="E197" s="140" t="s">
        <v>1091</v>
      </c>
      <c r="F197" s="141" t="s">
        <v>1092</v>
      </c>
      <c r="G197" s="142" t="s">
        <v>284</v>
      </c>
      <c r="H197" s="143">
        <v>70</v>
      </c>
      <c r="I197" s="144"/>
      <c r="J197" s="144">
        <f t="shared" si="20"/>
        <v>0</v>
      </c>
      <c r="K197" s="145"/>
      <c r="L197" s="27"/>
      <c r="M197" s="146" t="s">
        <v>1</v>
      </c>
      <c r="N197" s="147" t="s">
        <v>39</v>
      </c>
      <c r="O197" s="148">
        <v>0</v>
      </c>
      <c r="P197" s="148">
        <f t="shared" si="21"/>
        <v>0</v>
      </c>
      <c r="Q197" s="148">
        <v>0</v>
      </c>
      <c r="R197" s="148">
        <f t="shared" si="22"/>
        <v>0</v>
      </c>
      <c r="S197" s="148">
        <v>0</v>
      </c>
      <c r="T197" s="149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153</v>
      </c>
      <c r="AT197" s="150" t="s">
        <v>149</v>
      </c>
      <c r="AU197" s="150" t="s">
        <v>81</v>
      </c>
      <c r="AY197" s="14" t="s">
        <v>147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4" t="s">
        <v>154</v>
      </c>
      <c r="BK197" s="151">
        <f t="shared" si="29"/>
        <v>0</v>
      </c>
      <c r="BL197" s="14" t="s">
        <v>153</v>
      </c>
      <c r="BM197" s="150" t="s">
        <v>1093</v>
      </c>
    </row>
    <row r="198" spans="1:65" s="2" customFormat="1" ht="16.5" customHeight="1">
      <c r="A198" s="26"/>
      <c r="B198" s="138"/>
      <c r="C198" s="139" t="s">
        <v>290</v>
      </c>
      <c r="D198" s="139" t="s">
        <v>149</v>
      </c>
      <c r="E198" s="140" t="s">
        <v>1094</v>
      </c>
      <c r="F198" s="141" t="s">
        <v>1095</v>
      </c>
      <c r="G198" s="142" t="s">
        <v>284</v>
      </c>
      <c r="H198" s="143">
        <v>120</v>
      </c>
      <c r="I198" s="144"/>
      <c r="J198" s="144">
        <f t="shared" si="20"/>
        <v>0</v>
      </c>
      <c r="K198" s="145"/>
      <c r="L198" s="27"/>
      <c r="M198" s="146" t="s">
        <v>1</v>
      </c>
      <c r="N198" s="147" t="s">
        <v>39</v>
      </c>
      <c r="O198" s="148">
        <v>0</v>
      </c>
      <c r="P198" s="148">
        <f t="shared" si="21"/>
        <v>0</v>
      </c>
      <c r="Q198" s="148">
        <v>0</v>
      </c>
      <c r="R198" s="148">
        <f t="shared" si="22"/>
        <v>0</v>
      </c>
      <c r="S198" s="148">
        <v>0</v>
      </c>
      <c r="T198" s="149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153</v>
      </c>
      <c r="AT198" s="150" t="s">
        <v>149</v>
      </c>
      <c r="AU198" s="150" t="s">
        <v>81</v>
      </c>
      <c r="AY198" s="14" t="s">
        <v>147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4" t="s">
        <v>154</v>
      </c>
      <c r="BK198" s="151">
        <f t="shared" si="29"/>
        <v>0</v>
      </c>
      <c r="BL198" s="14" t="s">
        <v>153</v>
      </c>
      <c r="BM198" s="150" t="s">
        <v>1096</v>
      </c>
    </row>
    <row r="199" spans="1:65" s="2" customFormat="1" ht="16.5" customHeight="1">
      <c r="A199" s="26"/>
      <c r="B199" s="138"/>
      <c r="C199" s="139" t="s">
        <v>293</v>
      </c>
      <c r="D199" s="139" t="s">
        <v>149</v>
      </c>
      <c r="E199" s="140" t="s">
        <v>1097</v>
      </c>
      <c r="F199" s="141" t="s">
        <v>1098</v>
      </c>
      <c r="G199" s="142" t="s">
        <v>284</v>
      </c>
      <c r="H199" s="143">
        <v>120</v>
      </c>
      <c r="I199" s="144"/>
      <c r="J199" s="144">
        <f t="shared" si="20"/>
        <v>0</v>
      </c>
      <c r="K199" s="145"/>
      <c r="L199" s="27"/>
      <c r="M199" s="146" t="s">
        <v>1</v>
      </c>
      <c r="N199" s="147" t="s">
        <v>39</v>
      </c>
      <c r="O199" s="148">
        <v>0</v>
      </c>
      <c r="P199" s="148">
        <f t="shared" si="21"/>
        <v>0</v>
      </c>
      <c r="Q199" s="148">
        <v>0</v>
      </c>
      <c r="R199" s="148">
        <f t="shared" si="22"/>
        <v>0</v>
      </c>
      <c r="S199" s="148">
        <v>0</v>
      </c>
      <c r="T199" s="149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153</v>
      </c>
      <c r="AT199" s="150" t="s">
        <v>149</v>
      </c>
      <c r="AU199" s="150" t="s">
        <v>81</v>
      </c>
      <c r="AY199" s="14" t="s">
        <v>147</v>
      </c>
      <c r="BE199" s="151">
        <f t="shared" si="24"/>
        <v>0</v>
      </c>
      <c r="BF199" s="151">
        <f t="shared" si="25"/>
        <v>0</v>
      </c>
      <c r="BG199" s="151">
        <f t="shared" si="26"/>
        <v>0</v>
      </c>
      <c r="BH199" s="151">
        <f t="shared" si="27"/>
        <v>0</v>
      </c>
      <c r="BI199" s="151">
        <f t="shared" si="28"/>
        <v>0</v>
      </c>
      <c r="BJ199" s="14" t="s">
        <v>154</v>
      </c>
      <c r="BK199" s="151">
        <f t="shared" si="29"/>
        <v>0</v>
      </c>
      <c r="BL199" s="14" t="s">
        <v>153</v>
      </c>
      <c r="BM199" s="150" t="s">
        <v>1099</v>
      </c>
    </row>
    <row r="200" spans="1:65" s="2" customFormat="1" ht="24" customHeight="1">
      <c r="A200" s="26"/>
      <c r="B200" s="138"/>
      <c r="C200" s="139" t="s">
        <v>73</v>
      </c>
      <c r="D200" s="139" t="s">
        <v>149</v>
      </c>
      <c r="E200" s="140" t="s">
        <v>1100</v>
      </c>
      <c r="F200" s="141" t="s">
        <v>1101</v>
      </c>
      <c r="G200" s="142" t="s">
        <v>284</v>
      </c>
      <c r="H200" s="143">
        <v>120</v>
      </c>
      <c r="I200" s="144"/>
      <c r="J200" s="144">
        <f t="shared" si="20"/>
        <v>0</v>
      </c>
      <c r="K200" s="145"/>
      <c r="L200" s="27"/>
      <c r="M200" s="146" t="s">
        <v>1</v>
      </c>
      <c r="N200" s="147" t="s">
        <v>39</v>
      </c>
      <c r="O200" s="148">
        <v>0</v>
      </c>
      <c r="P200" s="148">
        <f t="shared" si="21"/>
        <v>0</v>
      </c>
      <c r="Q200" s="148">
        <v>0</v>
      </c>
      <c r="R200" s="148">
        <f t="shared" si="22"/>
        <v>0</v>
      </c>
      <c r="S200" s="148">
        <v>0</v>
      </c>
      <c r="T200" s="149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153</v>
      </c>
      <c r="AT200" s="150" t="s">
        <v>149</v>
      </c>
      <c r="AU200" s="150" t="s">
        <v>81</v>
      </c>
      <c r="AY200" s="14" t="s">
        <v>147</v>
      </c>
      <c r="BE200" s="151">
        <f t="shared" si="24"/>
        <v>0</v>
      </c>
      <c r="BF200" s="151">
        <f t="shared" si="25"/>
        <v>0</v>
      </c>
      <c r="BG200" s="151">
        <f t="shared" si="26"/>
        <v>0</v>
      </c>
      <c r="BH200" s="151">
        <f t="shared" si="27"/>
        <v>0</v>
      </c>
      <c r="BI200" s="151">
        <f t="shared" si="28"/>
        <v>0</v>
      </c>
      <c r="BJ200" s="14" t="s">
        <v>154</v>
      </c>
      <c r="BK200" s="151">
        <f t="shared" si="29"/>
        <v>0</v>
      </c>
      <c r="BL200" s="14" t="s">
        <v>153</v>
      </c>
      <c r="BM200" s="150" t="s">
        <v>1102</v>
      </c>
    </row>
    <row r="201" spans="1:65" s="2" customFormat="1" ht="16.5" customHeight="1">
      <c r="A201" s="26"/>
      <c r="B201" s="138"/>
      <c r="C201" s="139" t="s">
        <v>73</v>
      </c>
      <c r="D201" s="139" t="s">
        <v>149</v>
      </c>
      <c r="E201" s="140" t="s">
        <v>1103</v>
      </c>
      <c r="F201" s="141" t="s">
        <v>1104</v>
      </c>
      <c r="G201" s="142" t="s">
        <v>176</v>
      </c>
      <c r="H201" s="143">
        <v>30</v>
      </c>
      <c r="I201" s="144"/>
      <c r="J201" s="144">
        <f t="shared" si="20"/>
        <v>0</v>
      </c>
      <c r="K201" s="145"/>
      <c r="L201" s="27"/>
      <c r="M201" s="146" t="s">
        <v>1</v>
      </c>
      <c r="N201" s="147" t="s">
        <v>39</v>
      </c>
      <c r="O201" s="148">
        <v>0</v>
      </c>
      <c r="P201" s="148">
        <f t="shared" si="21"/>
        <v>0</v>
      </c>
      <c r="Q201" s="148">
        <v>0</v>
      </c>
      <c r="R201" s="148">
        <f t="shared" si="22"/>
        <v>0</v>
      </c>
      <c r="S201" s="148">
        <v>0</v>
      </c>
      <c r="T201" s="149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153</v>
      </c>
      <c r="AT201" s="150" t="s">
        <v>149</v>
      </c>
      <c r="AU201" s="150" t="s">
        <v>81</v>
      </c>
      <c r="AY201" s="14" t="s">
        <v>147</v>
      </c>
      <c r="BE201" s="151">
        <f t="shared" si="24"/>
        <v>0</v>
      </c>
      <c r="BF201" s="151">
        <f t="shared" si="25"/>
        <v>0</v>
      </c>
      <c r="BG201" s="151">
        <f t="shared" si="26"/>
        <v>0</v>
      </c>
      <c r="BH201" s="151">
        <f t="shared" si="27"/>
        <v>0</v>
      </c>
      <c r="BI201" s="151">
        <f t="shared" si="28"/>
        <v>0</v>
      </c>
      <c r="BJ201" s="14" t="s">
        <v>154</v>
      </c>
      <c r="BK201" s="151">
        <f t="shared" si="29"/>
        <v>0</v>
      </c>
      <c r="BL201" s="14" t="s">
        <v>153</v>
      </c>
      <c r="BM201" s="150" t="s">
        <v>1105</v>
      </c>
    </row>
    <row r="202" spans="1:65" s="12" customFormat="1" ht="25.9" customHeight="1">
      <c r="B202" s="126"/>
      <c r="D202" s="127" t="s">
        <v>72</v>
      </c>
      <c r="E202" s="128" t="s">
        <v>1106</v>
      </c>
      <c r="F202" s="128" t="s">
        <v>1107</v>
      </c>
      <c r="J202" s="129">
        <f>BK202</f>
        <v>0</v>
      </c>
      <c r="L202" s="126"/>
      <c r="M202" s="130"/>
      <c r="N202" s="131"/>
      <c r="O202" s="131"/>
      <c r="P202" s="132">
        <f>SUM(P203:P207)</f>
        <v>0</v>
      </c>
      <c r="Q202" s="131"/>
      <c r="R202" s="132">
        <f>SUM(R203:R207)</f>
        <v>0</v>
      </c>
      <c r="S202" s="131"/>
      <c r="T202" s="133">
        <f>SUM(T203:T207)</f>
        <v>0</v>
      </c>
      <c r="AR202" s="127" t="s">
        <v>81</v>
      </c>
      <c r="AT202" s="134" t="s">
        <v>72</v>
      </c>
      <c r="AU202" s="134" t="s">
        <v>73</v>
      </c>
      <c r="AY202" s="127" t="s">
        <v>147</v>
      </c>
      <c r="BK202" s="135">
        <f>SUM(BK203:BK207)</f>
        <v>0</v>
      </c>
    </row>
    <row r="203" spans="1:65" s="2" customFormat="1" ht="24" customHeight="1">
      <c r="A203" s="26"/>
      <c r="B203" s="138"/>
      <c r="C203" s="139" t="s">
        <v>81</v>
      </c>
      <c r="D203" s="139" t="s">
        <v>149</v>
      </c>
      <c r="E203" s="140" t="s">
        <v>1108</v>
      </c>
      <c r="F203" s="141" t="s">
        <v>1109</v>
      </c>
      <c r="G203" s="142" t="s">
        <v>1110</v>
      </c>
      <c r="H203" s="143">
        <v>32</v>
      </c>
      <c r="I203" s="144"/>
      <c r="J203" s="144">
        <f>ROUND(I203*H203,2)</f>
        <v>0</v>
      </c>
      <c r="K203" s="145"/>
      <c r="L203" s="27"/>
      <c r="M203" s="146" t="s">
        <v>1</v>
      </c>
      <c r="N203" s="147" t="s">
        <v>39</v>
      </c>
      <c r="O203" s="148">
        <v>0</v>
      </c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153</v>
      </c>
      <c r="AT203" s="150" t="s">
        <v>149</v>
      </c>
      <c r="AU203" s="150" t="s">
        <v>81</v>
      </c>
      <c r="AY203" s="14" t="s">
        <v>147</v>
      </c>
      <c r="BE203" s="151">
        <f>IF(N203="základná",J203,0)</f>
        <v>0</v>
      </c>
      <c r="BF203" s="151">
        <f>IF(N203="znížená",J203,0)</f>
        <v>0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4" t="s">
        <v>154</v>
      </c>
      <c r="BK203" s="151">
        <f>ROUND(I203*H203,2)</f>
        <v>0</v>
      </c>
      <c r="BL203" s="14" t="s">
        <v>153</v>
      </c>
      <c r="BM203" s="150" t="s">
        <v>1111</v>
      </c>
    </row>
    <row r="204" spans="1:65" s="2" customFormat="1" ht="24" customHeight="1">
      <c r="A204" s="26"/>
      <c r="B204" s="138"/>
      <c r="C204" s="139" t="s">
        <v>154</v>
      </c>
      <c r="D204" s="139" t="s">
        <v>149</v>
      </c>
      <c r="E204" s="140" t="s">
        <v>1112</v>
      </c>
      <c r="F204" s="141" t="s">
        <v>1113</v>
      </c>
      <c r="G204" s="142" t="s">
        <v>1110</v>
      </c>
      <c r="H204" s="143">
        <v>72</v>
      </c>
      <c r="I204" s="144"/>
      <c r="J204" s="144">
        <f>ROUND(I204*H204,2)</f>
        <v>0</v>
      </c>
      <c r="K204" s="145"/>
      <c r="L204" s="27"/>
      <c r="M204" s="146" t="s">
        <v>1</v>
      </c>
      <c r="N204" s="147" t="s">
        <v>39</v>
      </c>
      <c r="O204" s="148">
        <v>0</v>
      </c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153</v>
      </c>
      <c r="AT204" s="150" t="s">
        <v>149</v>
      </c>
      <c r="AU204" s="150" t="s">
        <v>81</v>
      </c>
      <c r="AY204" s="14" t="s">
        <v>147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4" t="s">
        <v>154</v>
      </c>
      <c r="BK204" s="151">
        <f>ROUND(I204*H204,2)</f>
        <v>0</v>
      </c>
      <c r="BL204" s="14" t="s">
        <v>153</v>
      </c>
      <c r="BM204" s="150" t="s">
        <v>1114</v>
      </c>
    </row>
    <row r="205" spans="1:65" s="2" customFormat="1" ht="36" customHeight="1">
      <c r="A205" s="26"/>
      <c r="B205" s="138"/>
      <c r="C205" s="139" t="s">
        <v>193</v>
      </c>
      <c r="D205" s="139" t="s">
        <v>149</v>
      </c>
      <c r="E205" s="140" t="s">
        <v>1115</v>
      </c>
      <c r="F205" s="141" t="s">
        <v>1116</v>
      </c>
      <c r="G205" s="142" t="s">
        <v>1110</v>
      </c>
      <c r="H205" s="143">
        <v>24</v>
      </c>
      <c r="I205" s="144"/>
      <c r="J205" s="144">
        <f>ROUND(I205*H205,2)</f>
        <v>0</v>
      </c>
      <c r="K205" s="145"/>
      <c r="L205" s="27"/>
      <c r="M205" s="146" t="s">
        <v>1</v>
      </c>
      <c r="N205" s="147" t="s">
        <v>39</v>
      </c>
      <c r="O205" s="148">
        <v>0</v>
      </c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153</v>
      </c>
      <c r="AT205" s="150" t="s">
        <v>149</v>
      </c>
      <c r="AU205" s="150" t="s">
        <v>81</v>
      </c>
      <c r="AY205" s="14" t="s">
        <v>147</v>
      </c>
      <c r="BE205" s="151">
        <f>IF(N205="základná",J205,0)</f>
        <v>0</v>
      </c>
      <c r="BF205" s="151">
        <f>IF(N205="znížená",J205,0)</f>
        <v>0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4" t="s">
        <v>154</v>
      </c>
      <c r="BK205" s="151">
        <f>ROUND(I205*H205,2)</f>
        <v>0</v>
      </c>
      <c r="BL205" s="14" t="s">
        <v>153</v>
      </c>
      <c r="BM205" s="150" t="s">
        <v>1117</v>
      </c>
    </row>
    <row r="206" spans="1:65" s="2" customFormat="1" ht="16.5" customHeight="1">
      <c r="A206" s="26"/>
      <c r="B206" s="138"/>
      <c r="C206" s="139" t="s">
        <v>153</v>
      </c>
      <c r="D206" s="139" t="s">
        <v>149</v>
      </c>
      <c r="E206" s="140" t="s">
        <v>1118</v>
      </c>
      <c r="F206" s="141" t="s">
        <v>1119</v>
      </c>
      <c r="G206" s="142" t="s">
        <v>356</v>
      </c>
      <c r="H206" s="143">
        <v>1</v>
      </c>
      <c r="I206" s="144"/>
      <c r="J206" s="144">
        <f>ROUND(I206*H206,2)</f>
        <v>0</v>
      </c>
      <c r="K206" s="145"/>
      <c r="L206" s="27"/>
      <c r="M206" s="146" t="s">
        <v>1</v>
      </c>
      <c r="N206" s="147" t="s">
        <v>39</v>
      </c>
      <c r="O206" s="148">
        <v>0</v>
      </c>
      <c r="P206" s="148">
        <f>O206*H206</f>
        <v>0</v>
      </c>
      <c r="Q206" s="148">
        <v>0</v>
      </c>
      <c r="R206" s="148">
        <f>Q206*H206</f>
        <v>0</v>
      </c>
      <c r="S206" s="148">
        <v>0</v>
      </c>
      <c r="T206" s="149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153</v>
      </c>
      <c r="AT206" s="150" t="s">
        <v>149</v>
      </c>
      <c r="AU206" s="150" t="s">
        <v>81</v>
      </c>
      <c r="AY206" s="14" t="s">
        <v>147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4" t="s">
        <v>154</v>
      </c>
      <c r="BK206" s="151">
        <f>ROUND(I206*H206,2)</f>
        <v>0</v>
      </c>
      <c r="BL206" s="14" t="s">
        <v>153</v>
      </c>
      <c r="BM206" s="150" t="s">
        <v>1120</v>
      </c>
    </row>
    <row r="207" spans="1:65" s="2" customFormat="1" ht="16.5" customHeight="1">
      <c r="A207" s="26"/>
      <c r="B207" s="138"/>
      <c r="C207" s="139" t="s">
        <v>73</v>
      </c>
      <c r="D207" s="139" t="s">
        <v>149</v>
      </c>
      <c r="E207" s="140" t="s">
        <v>1121</v>
      </c>
      <c r="F207" s="141" t="s">
        <v>1122</v>
      </c>
      <c r="G207" s="142" t="s">
        <v>356</v>
      </c>
      <c r="H207" s="143">
        <v>1</v>
      </c>
      <c r="I207" s="144"/>
      <c r="J207" s="144">
        <f>ROUND(I207*H207,2)</f>
        <v>0</v>
      </c>
      <c r="K207" s="145"/>
      <c r="L207" s="27"/>
      <c r="M207" s="152" t="s">
        <v>1</v>
      </c>
      <c r="N207" s="153" t="s">
        <v>39</v>
      </c>
      <c r="O207" s="154">
        <v>0</v>
      </c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153</v>
      </c>
      <c r="AT207" s="150" t="s">
        <v>149</v>
      </c>
      <c r="AU207" s="150" t="s">
        <v>81</v>
      </c>
      <c r="AY207" s="14" t="s">
        <v>147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4" t="s">
        <v>154</v>
      </c>
      <c r="BK207" s="151">
        <f>ROUND(I207*H207,2)</f>
        <v>0</v>
      </c>
      <c r="BL207" s="14" t="s">
        <v>153</v>
      </c>
      <c r="BM207" s="150" t="s">
        <v>1123</v>
      </c>
    </row>
    <row r="208" spans="1:65" s="2" customFormat="1" ht="7" customHeight="1">
      <c r="A208" s="26"/>
      <c r="B208" s="41"/>
      <c r="C208" s="42"/>
      <c r="D208" s="42"/>
      <c r="E208" s="42"/>
      <c r="F208" s="42"/>
      <c r="G208" s="42"/>
      <c r="H208" s="42"/>
      <c r="I208" s="42"/>
      <c r="J208" s="42"/>
      <c r="K208" s="42"/>
      <c r="L208" s="27"/>
      <c r="M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</row>
  </sheetData>
  <autoFilter ref="C121:K20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topLeftCell="A79" workbookViewId="0">
      <selection activeCell="I124" sqref="I124:I18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121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1124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ROUND((SUM(BE122:BE186)),  2)</f>
        <v>0</v>
      </c>
      <c r="G33" s="26"/>
      <c r="H33" s="26"/>
      <c r="I33" s="95">
        <v>0.2</v>
      </c>
      <c r="J33" s="94">
        <f>ROUND(((SUM(BE122:BE186))*I33),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ROUND((SUM(BF122:BF186)),  2)</f>
        <v>0</v>
      </c>
      <c r="G34" s="26"/>
      <c r="H34" s="26"/>
      <c r="I34" s="95">
        <v>0.2</v>
      </c>
      <c r="J34" s="94">
        <f>ROUND(((SUM(BF122:BF186))*I34),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ROUND((SUM(BG122:BG186)),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ROUND((SUM(BH122:BH186)),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ROUND((SUM(BI122:BI186)),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PS 02 - MERANIE A REGULÁCIA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1125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hidden="1" customHeight="1">
      <c r="B98" s="111"/>
      <c r="D98" s="112" t="s">
        <v>931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1" s="9" customFormat="1" ht="25" hidden="1" customHeight="1">
      <c r="B99" s="107"/>
      <c r="D99" s="108" t="s">
        <v>1126</v>
      </c>
      <c r="E99" s="109"/>
      <c r="F99" s="109"/>
      <c r="G99" s="109"/>
      <c r="H99" s="109"/>
      <c r="I99" s="109"/>
      <c r="J99" s="110">
        <f>J152</f>
        <v>0</v>
      </c>
      <c r="L99" s="107"/>
    </row>
    <row r="100" spans="1:31" s="9" customFormat="1" ht="25" hidden="1" customHeight="1">
      <c r="B100" s="107"/>
      <c r="D100" s="108" t="s">
        <v>1127</v>
      </c>
      <c r="E100" s="109"/>
      <c r="F100" s="109"/>
      <c r="G100" s="109"/>
      <c r="H100" s="109"/>
      <c r="I100" s="109"/>
      <c r="J100" s="110">
        <f>J158</f>
        <v>0</v>
      </c>
      <c r="L100" s="107"/>
    </row>
    <row r="101" spans="1:31" s="10" customFormat="1" ht="19.899999999999999" hidden="1" customHeight="1">
      <c r="B101" s="111"/>
      <c r="D101" s="112" t="s">
        <v>1128</v>
      </c>
      <c r="E101" s="113"/>
      <c r="F101" s="113"/>
      <c r="G101" s="113"/>
      <c r="H101" s="113"/>
      <c r="I101" s="113"/>
      <c r="J101" s="114">
        <f>J164</f>
        <v>0</v>
      </c>
      <c r="L101" s="111"/>
    </row>
    <row r="102" spans="1:31" s="9" customFormat="1" ht="25" hidden="1" customHeight="1">
      <c r="B102" s="107"/>
      <c r="D102" s="108" t="s">
        <v>1129</v>
      </c>
      <c r="E102" s="109"/>
      <c r="F102" s="109"/>
      <c r="G102" s="109"/>
      <c r="H102" s="109"/>
      <c r="I102" s="109"/>
      <c r="J102" s="110">
        <f>J181</f>
        <v>0</v>
      </c>
      <c r="L102" s="10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7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7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5" customHeight="1">
      <c r="A109" s="26"/>
      <c r="B109" s="27"/>
      <c r="C109" s="18" t="s">
        <v>133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7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68" t="str">
        <f>E7</f>
        <v>VÝSTAVBA KOMPOSTÁRNE V MESTE ZLATÉ MORAVCE</v>
      </c>
      <c r="F112" s="269"/>
      <c r="G112" s="269"/>
      <c r="H112" s="269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50" t="str">
        <f>E9</f>
        <v>PS 02 - MERANIE A REGULÁCIA</v>
      </c>
      <c r="F114" s="267"/>
      <c r="G114" s="267"/>
      <c r="H114" s="26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Zlaté Moravce, p.č. 14160/1, 14160/5</v>
      </c>
      <c r="G116" s="26"/>
      <c r="H116" s="26"/>
      <c r="I116" s="23" t="s">
        <v>19</v>
      </c>
      <c r="J116" s="49" t="str">
        <f>IF(J12="","",J12)</f>
        <v>10. 12. 2019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21</v>
      </c>
      <c r="D118" s="26"/>
      <c r="E118" s="26"/>
      <c r="F118" s="21" t="str">
        <f>E15</f>
        <v>Mesto Zlaté Moravce</v>
      </c>
      <c r="G118" s="26"/>
      <c r="H118" s="26"/>
      <c r="I118" s="23" t="s">
        <v>27</v>
      </c>
      <c r="J118" s="24" t="str">
        <f>E21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25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30</v>
      </c>
      <c r="J119" s="24" t="str">
        <f>E24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4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134</v>
      </c>
      <c r="D121" s="118" t="s">
        <v>58</v>
      </c>
      <c r="E121" s="118" t="s">
        <v>54</v>
      </c>
      <c r="F121" s="118" t="s">
        <v>55</v>
      </c>
      <c r="G121" s="118" t="s">
        <v>135</v>
      </c>
      <c r="H121" s="118" t="s">
        <v>136</v>
      </c>
      <c r="I121" s="118" t="s">
        <v>137</v>
      </c>
      <c r="J121" s="119" t="s">
        <v>128</v>
      </c>
      <c r="K121" s="120" t="s">
        <v>138</v>
      </c>
      <c r="L121" s="121"/>
      <c r="M121" s="56" t="s">
        <v>1</v>
      </c>
      <c r="N121" s="57" t="s">
        <v>37</v>
      </c>
      <c r="O121" s="57" t="s">
        <v>139</v>
      </c>
      <c r="P121" s="57" t="s">
        <v>140</v>
      </c>
      <c r="Q121" s="57" t="s">
        <v>141</v>
      </c>
      <c r="R121" s="57" t="s">
        <v>142</v>
      </c>
      <c r="S121" s="57" t="s">
        <v>143</v>
      </c>
      <c r="T121" s="58" t="s">
        <v>144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129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P123+P152+P158+P181</f>
        <v>0</v>
      </c>
      <c r="Q122" s="60"/>
      <c r="R122" s="123">
        <f>R123+R152+R158+R181</f>
        <v>0</v>
      </c>
      <c r="S122" s="60"/>
      <c r="T122" s="124">
        <f>T123+T152+T158+T181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130</v>
      </c>
      <c r="BK122" s="125">
        <f>BK123+BK152+BK158+BK181</f>
        <v>0</v>
      </c>
    </row>
    <row r="123" spans="1:65" s="12" customFormat="1" ht="25.9" customHeight="1">
      <c r="B123" s="126"/>
      <c r="D123" s="127" t="s">
        <v>72</v>
      </c>
      <c r="E123" s="128" t="s">
        <v>773</v>
      </c>
      <c r="F123" s="128" t="s">
        <v>1130</v>
      </c>
      <c r="J123" s="129">
        <f>BK123</f>
        <v>0</v>
      </c>
      <c r="L123" s="126"/>
      <c r="M123" s="130"/>
      <c r="N123" s="131"/>
      <c r="O123" s="131"/>
      <c r="P123" s="132">
        <f>P124+P125</f>
        <v>0</v>
      </c>
      <c r="Q123" s="131"/>
      <c r="R123" s="132">
        <f>R124+R125</f>
        <v>0</v>
      </c>
      <c r="S123" s="131"/>
      <c r="T123" s="133">
        <f>T124+T125</f>
        <v>0</v>
      </c>
      <c r="AR123" s="127" t="s">
        <v>81</v>
      </c>
      <c r="AT123" s="134" t="s">
        <v>72</v>
      </c>
      <c r="AU123" s="134" t="s">
        <v>73</v>
      </c>
      <c r="AY123" s="127" t="s">
        <v>147</v>
      </c>
      <c r="BK123" s="135">
        <f>BK124+BK125</f>
        <v>0</v>
      </c>
    </row>
    <row r="124" spans="1:65" s="2" customFormat="1" ht="36" customHeight="1">
      <c r="A124" s="26"/>
      <c r="B124" s="138"/>
      <c r="C124" s="139" t="s">
        <v>81</v>
      </c>
      <c r="D124" s="139" t="s">
        <v>149</v>
      </c>
      <c r="E124" s="140" t="s">
        <v>1131</v>
      </c>
      <c r="F124" s="141" t="s">
        <v>1132</v>
      </c>
      <c r="G124" s="142" t="s">
        <v>301</v>
      </c>
      <c r="H124" s="143">
        <v>1</v>
      </c>
      <c r="I124" s="144"/>
      <c r="J124" s="144">
        <f>ROUND(I124*H124,2)</f>
        <v>0</v>
      </c>
      <c r="K124" s="145"/>
      <c r="L124" s="27"/>
      <c r="M124" s="146" t="s">
        <v>1</v>
      </c>
      <c r="N124" s="147" t="s">
        <v>39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153</v>
      </c>
      <c r="AT124" s="150" t="s">
        <v>149</v>
      </c>
      <c r="AU124" s="150" t="s">
        <v>81</v>
      </c>
      <c r="AY124" s="14" t="s">
        <v>147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4" t="s">
        <v>154</v>
      </c>
      <c r="BK124" s="151">
        <f>ROUND(I124*H124,2)</f>
        <v>0</v>
      </c>
      <c r="BL124" s="14" t="s">
        <v>153</v>
      </c>
      <c r="BM124" s="150" t="s">
        <v>154</v>
      </c>
    </row>
    <row r="125" spans="1:65" s="12" customFormat="1" ht="22.9" customHeight="1">
      <c r="B125" s="126"/>
      <c r="D125" s="127" t="s">
        <v>72</v>
      </c>
      <c r="E125" s="136" t="s">
        <v>777</v>
      </c>
      <c r="F125" s="136" t="s">
        <v>939</v>
      </c>
      <c r="J125" s="137">
        <f>BK125</f>
        <v>0</v>
      </c>
      <c r="L125" s="126"/>
      <c r="M125" s="130"/>
      <c r="N125" s="131"/>
      <c r="O125" s="131"/>
      <c r="P125" s="132">
        <f>SUM(P126:P151)</f>
        <v>0</v>
      </c>
      <c r="Q125" s="131"/>
      <c r="R125" s="132">
        <f>SUM(R126:R151)</f>
        <v>0</v>
      </c>
      <c r="S125" s="131"/>
      <c r="T125" s="133">
        <f>SUM(T126:T151)</f>
        <v>0</v>
      </c>
      <c r="AR125" s="127" t="s">
        <v>81</v>
      </c>
      <c r="AT125" s="134" t="s">
        <v>72</v>
      </c>
      <c r="AU125" s="134" t="s">
        <v>81</v>
      </c>
      <c r="AY125" s="127" t="s">
        <v>147</v>
      </c>
      <c r="BK125" s="135">
        <f>SUM(BK126:BK151)</f>
        <v>0</v>
      </c>
    </row>
    <row r="126" spans="1:65" s="2" customFormat="1" ht="16.5" customHeight="1">
      <c r="A126" s="26"/>
      <c r="B126" s="138"/>
      <c r="C126" s="139" t="s">
        <v>154</v>
      </c>
      <c r="D126" s="139" t="s">
        <v>149</v>
      </c>
      <c r="E126" s="140" t="s">
        <v>1133</v>
      </c>
      <c r="F126" s="141" t="s">
        <v>1134</v>
      </c>
      <c r="G126" s="142" t="s">
        <v>301</v>
      </c>
      <c r="H126" s="143">
        <v>1</v>
      </c>
      <c r="I126" s="144"/>
      <c r="J126" s="144">
        <f t="shared" ref="J126:J132" si="0">ROUND(I126*H126,2)</f>
        <v>0</v>
      </c>
      <c r="K126" s="145"/>
      <c r="L126" s="27"/>
      <c r="M126" s="146" t="s">
        <v>1</v>
      </c>
      <c r="N126" s="147" t="s">
        <v>39</v>
      </c>
      <c r="O126" s="148">
        <v>0</v>
      </c>
      <c r="P126" s="148">
        <f t="shared" ref="P126:P132" si="1">O126*H126</f>
        <v>0</v>
      </c>
      <c r="Q126" s="148">
        <v>0</v>
      </c>
      <c r="R126" s="148">
        <f t="shared" ref="R126:R132" si="2">Q126*H126</f>
        <v>0</v>
      </c>
      <c r="S126" s="148">
        <v>0</v>
      </c>
      <c r="T126" s="149">
        <f t="shared" ref="T126:T132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153</v>
      </c>
      <c r="AT126" s="150" t="s">
        <v>149</v>
      </c>
      <c r="AU126" s="150" t="s">
        <v>154</v>
      </c>
      <c r="AY126" s="14" t="s">
        <v>147</v>
      </c>
      <c r="BE126" s="151">
        <f t="shared" ref="BE126:BE132" si="4">IF(N126="základná",J126,0)</f>
        <v>0</v>
      </c>
      <c r="BF126" s="151">
        <f t="shared" ref="BF126:BF132" si="5">IF(N126="znížená",J126,0)</f>
        <v>0</v>
      </c>
      <c r="BG126" s="151">
        <f t="shared" ref="BG126:BG132" si="6">IF(N126="zákl. prenesená",J126,0)</f>
        <v>0</v>
      </c>
      <c r="BH126" s="151">
        <f t="shared" ref="BH126:BH132" si="7">IF(N126="zníž. prenesená",J126,0)</f>
        <v>0</v>
      </c>
      <c r="BI126" s="151">
        <f t="shared" ref="BI126:BI132" si="8">IF(N126="nulová",J126,0)</f>
        <v>0</v>
      </c>
      <c r="BJ126" s="14" t="s">
        <v>154</v>
      </c>
      <c r="BK126" s="151">
        <f t="shared" ref="BK126:BK132" si="9">ROUND(I126*H126,2)</f>
        <v>0</v>
      </c>
      <c r="BL126" s="14" t="s">
        <v>153</v>
      </c>
      <c r="BM126" s="150" t="s">
        <v>153</v>
      </c>
    </row>
    <row r="127" spans="1:65" s="2" customFormat="1" ht="16.5" customHeight="1">
      <c r="A127" s="26"/>
      <c r="B127" s="138"/>
      <c r="C127" s="139" t="s">
        <v>193</v>
      </c>
      <c r="D127" s="139" t="s">
        <v>149</v>
      </c>
      <c r="E127" s="140" t="s">
        <v>1135</v>
      </c>
      <c r="F127" s="141" t="s">
        <v>1136</v>
      </c>
      <c r="G127" s="142" t="s">
        <v>301</v>
      </c>
      <c r="H127" s="143">
        <v>1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39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154</v>
      </c>
      <c r="BK127" s="151">
        <f t="shared" si="9"/>
        <v>0</v>
      </c>
      <c r="BL127" s="14" t="s">
        <v>153</v>
      </c>
      <c r="BM127" s="150" t="s">
        <v>163</v>
      </c>
    </row>
    <row r="128" spans="1:65" s="2" customFormat="1" ht="16.5" customHeight="1">
      <c r="A128" s="26"/>
      <c r="B128" s="138"/>
      <c r="C128" s="139" t="s">
        <v>153</v>
      </c>
      <c r="D128" s="139" t="s">
        <v>149</v>
      </c>
      <c r="E128" s="140" t="s">
        <v>1137</v>
      </c>
      <c r="F128" s="141" t="s">
        <v>1138</v>
      </c>
      <c r="G128" s="142" t="s">
        <v>301</v>
      </c>
      <c r="H128" s="143">
        <v>3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39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154</v>
      </c>
      <c r="AY128" s="14" t="s">
        <v>147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154</v>
      </c>
      <c r="BK128" s="151">
        <f t="shared" si="9"/>
        <v>0</v>
      </c>
      <c r="BL128" s="14" t="s">
        <v>153</v>
      </c>
      <c r="BM128" s="150" t="s">
        <v>173</v>
      </c>
    </row>
    <row r="129" spans="1:65" s="2" customFormat="1" ht="24" customHeight="1">
      <c r="A129" s="26"/>
      <c r="B129" s="138"/>
      <c r="C129" s="139" t="s">
        <v>159</v>
      </c>
      <c r="D129" s="139" t="s">
        <v>149</v>
      </c>
      <c r="E129" s="140" t="s">
        <v>1139</v>
      </c>
      <c r="F129" s="141" t="s">
        <v>1140</v>
      </c>
      <c r="G129" s="142" t="s">
        <v>301</v>
      </c>
      <c r="H129" s="143">
        <v>5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39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153</v>
      </c>
      <c r="AT129" s="150" t="s">
        <v>149</v>
      </c>
      <c r="AU129" s="150" t="s">
        <v>154</v>
      </c>
      <c r="AY129" s="14" t="s">
        <v>147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154</v>
      </c>
      <c r="BK129" s="151">
        <f t="shared" si="9"/>
        <v>0</v>
      </c>
      <c r="BL129" s="14" t="s">
        <v>153</v>
      </c>
      <c r="BM129" s="150" t="s">
        <v>550</v>
      </c>
    </row>
    <row r="130" spans="1:65" s="2" customFormat="1" ht="16.5" customHeight="1">
      <c r="A130" s="26"/>
      <c r="B130" s="138"/>
      <c r="C130" s="139" t="s">
        <v>163</v>
      </c>
      <c r="D130" s="139" t="s">
        <v>149</v>
      </c>
      <c r="E130" s="140" t="s">
        <v>1141</v>
      </c>
      <c r="F130" s="141" t="s">
        <v>1142</v>
      </c>
      <c r="G130" s="142" t="s">
        <v>301</v>
      </c>
      <c r="H130" s="143">
        <v>5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39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154</v>
      </c>
      <c r="AY130" s="14" t="s">
        <v>147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154</v>
      </c>
      <c r="BK130" s="151">
        <f t="shared" si="9"/>
        <v>0</v>
      </c>
      <c r="BL130" s="14" t="s">
        <v>153</v>
      </c>
      <c r="BM130" s="150" t="s">
        <v>218</v>
      </c>
    </row>
    <row r="131" spans="1:65" s="2" customFormat="1" ht="16.5" customHeight="1">
      <c r="A131" s="26"/>
      <c r="B131" s="138"/>
      <c r="C131" s="139" t="s">
        <v>165</v>
      </c>
      <c r="D131" s="139" t="s">
        <v>149</v>
      </c>
      <c r="E131" s="140" t="s">
        <v>1143</v>
      </c>
      <c r="F131" s="141" t="s">
        <v>1144</v>
      </c>
      <c r="G131" s="142" t="s">
        <v>301</v>
      </c>
      <c r="H131" s="143">
        <v>5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39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154</v>
      </c>
      <c r="AY131" s="14" t="s">
        <v>147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154</v>
      </c>
      <c r="BK131" s="151">
        <f t="shared" si="9"/>
        <v>0</v>
      </c>
      <c r="BL131" s="14" t="s">
        <v>153</v>
      </c>
      <c r="BM131" s="150" t="s">
        <v>226</v>
      </c>
    </row>
    <row r="132" spans="1:65" s="2" customFormat="1" ht="16.5" customHeight="1">
      <c r="A132" s="26"/>
      <c r="B132" s="138"/>
      <c r="C132" s="139" t="s">
        <v>173</v>
      </c>
      <c r="D132" s="139" t="s">
        <v>149</v>
      </c>
      <c r="E132" s="140" t="s">
        <v>1145</v>
      </c>
      <c r="F132" s="141" t="s">
        <v>1146</v>
      </c>
      <c r="G132" s="142" t="s">
        <v>301</v>
      </c>
      <c r="H132" s="143">
        <v>1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39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153</v>
      </c>
      <c r="AT132" s="150" t="s">
        <v>149</v>
      </c>
      <c r="AU132" s="150" t="s">
        <v>154</v>
      </c>
      <c r="AY132" s="14" t="s">
        <v>147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154</v>
      </c>
      <c r="BK132" s="151">
        <f t="shared" si="9"/>
        <v>0</v>
      </c>
      <c r="BL132" s="14" t="s">
        <v>153</v>
      </c>
      <c r="BM132" s="150" t="s">
        <v>234</v>
      </c>
    </row>
    <row r="133" spans="1:65" s="2" customFormat="1" ht="18">
      <c r="A133" s="26"/>
      <c r="B133" s="27"/>
      <c r="C133" s="26"/>
      <c r="D133" s="166" t="s">
        <v>258</v>
      </c>
      <c r="E133" s="26"/>
      <c r="F133" s="167" t="s">
        <v>1147</v>
      </c>
      <c r="G133" s="26"/>
      <c r="H133" s="26"/>
      <c r="I133" s="26"/>
      <c r="J133" s="26"/>
      <c r="K133" s="26"/>
      <c r="L133" s="27"/>
      <c r="M133" s="168"/>
      <c r="N133" s="169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258</v>
      </c>
      <c r="AU133" s="14" t="s">
        <v>154</v>
      </c>
    </row>
    <row r="134" spans="1:65" s="2" customFormat="1" ht="24" customHeight="1">
      <c r="A134" s="26"/>
      <c r="B134" s="138"/>
      <c r="C134" s="139" t="s">
        <v>550</v>
      </c>
      <c r="D134" s="139" t="s">
        <v>149</v>
      </c>
      <c r="E134" s="140" t="s">
        <v>1148</v>
      </c>
      <c r="F134" s="141" t="s">
        <v>1149</v>
      </c>
      <c r="G134" s="142" t="s">
        <v>301</v>
      </c>
      <c r="H134" s="143">
        <v>5</v>
      </c>
      <c r="I134" s="144"/>
      <c r="J134" s="144">
        <f>ROUND(I134*H134,2)</f>
        <v>0</v>
      </c>
      <c r="K134" s="145"/>
      <c r="L134" s="27"/>
      <c r="M134" s="146" t="s">
        <v>1</v>
      </c>
      <c r="N134" s="147" t="s">
        <v>39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154</v>
      </c>
      <c r="AY134" s="14" t="s">
        <v>147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4" t="s">
        <v>154</v>
      </c>
      <c r="BK134" s="151">
        <f>ROUND(I134*H134,2)</f>
        <v>0</v>
      </c>
      <c r="BL134" s="14" t="s">
        <v>153</v>
      </c>
      <c r="BM134" s="150" t="s">
        <v>242</v>
      </c>
    </row>
    <row r="135" spans="1:65" s="2" customFormat="1" ht="27">
      <c r="A135" s="26"/>
      <c r="B135" s="27"/>
      <c r="C135" s="26"/>
      <c r="D135" s="166" t="s">
        <v>258</v>
      </c>
      <c r="E135" s="26"/>
      <c r="F135" s="167" t="s">
        <v>1150</v>
      </c>
      <c r="G135" s="26"/>
      <c r="H135" s="26"/>
      <c r="I135" s="26"/>
      <c r="J135" s="26"/>
      <c r="K135" s="26"/>
      <c r="L135" s="27"/>
      <c r="M135" s="168"/>
      <c r="N135" s="169"/>
      <c r="O135" s="52"/>
      <c r="P135" s="52"/>
      <c r="Q135" s="52"/>
      <c r="R135" s="52"/>
      <c r="S135" s="52"/>
      <c r="T135" s="5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258</v>
      </c>
      <c r="AU135" s="14" t="s">
        <v>154</v>
      </c>
    </row>
    <row r="136" spans="1:65" s="2" customFormat="1" ht="16.5" customHeight="1">
      <c r="A136" s="26"/>
      <c r="B136" s="138"/>
      <c r="C136" s="139" t="s">
        <v>218</v>
      </c>
      <c r="D136" s="139" t="s">
        <v>149</v>
      </c>
      <c r="E136" s="140" t="s">
        <v>1151</v>
      </c>
      <c r="F136" s="141" t="s">
        <v>1152</v>
      </c>
      <c r="G136" s="142" t="s">
        <v>301</v>
      </c>
      <c r="H136" s="143">
        <v>1</v>
      </c>
      <c r="I136" s="144"/>
      <c r="J136" s="144">
        <f t="shared" ref="J136:J151" si="10">ROUND(I136*H136,2)</f>
        <v>0</v>
      </c>
      <c r="K136" s="145"/>
      <c r="L136" s="27"/>
      <c r="M136" s="146" t="s">
        <v>1</v>
      </c>
      <c r="N136" s="147" t="s">
        <v>39</v>
      </c>
      <c r="O136" s="148">
        <v>0</v>
      </c>
      <c r="P136" s="148">
        <f t="shared" ref="P136:P151" si="11">O136*H136</f>
        <v>0</v>
      </c>
      <c r="Q136" s="148">
        <v>0</v>
      </c>
      <c r="R136" s="148">
        <f t="shared" ref="R136:R151" si="12">Q136*H136</f>
        <v>0</v>
      </c>
      <c r="S136" s="148">
        <v>0</v>
      </c>
      <c r="T136" s="149">
        <f t="shared" ref="T136:T151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154</v>
      </c>
      <c r="AY136" s="14" t="s">
        <v>147</v>
      </c>
      <c r="BE136" s="151">
        <f t="shared" ref="BE136:BE151" si="14">IF(N136="základná",J136,0)</f>
        <v>0</v>
      </c>
      <c r="BF136" s="151">
        <f t="shared" ref="BF136:BF151" si="15">IF(N136="znížená",J136,0)</f>
        <v>0</v>
      </c>
      <c r="BG136" s="151">
        <f t="shared" ref="BG136:BG151" si="16">IF(N136="zákl. prenesená",J136,0)</f>
        <v>0</v>
      </c>
      <c r="BH136" s="151">
        <f t="shared" ref="BH136:BH151" si="17">IF(N136="zníž. prenesená",J136,0)</f>
        <v>0</v>
      </c>
      <c r="BI136" s="151">
        <f t="shared" ref="BI136:BI151" si="18">IF(N136="nulová",J136,0)</f>
        <v>0</v>
      </c>
      <c r="BJ136" s="14" t="s">
        <v>154</v>
      </c>
      <c r="BK136" s="151">
        <f t="shared" ref="BK136:BK151" si="19">ROUND(I136*H136,2)</f>
        <v>0</v>
      </c>
      <c r="BL136" s="14" t="s">
        <v>153</v>
      </c>
      <c r="BM136" s="150" t="s">
        <v>7</v>
      </c>
    </row>
    <row r="137" spans="1:65" s="2" customFormat="1" ht="36" customHeight="1">
      <c r="A137" s="26"/>
      <c r="B137" s="138"/>
      <c r="C137" s="139" t="s">
        <v>222</v>
      </c>
      <c r="D137" s="139" t="s">
        <v>149</v>
      </c>
      <c r="E137" s="140" t="s">
        <v>1153</v>
      </c>
      <c r="F137" s="141" t="s">
        <v>1154</v>
      </c>
      <c r="G137" s="142" t="s">
        <v>301</v>
      </c>
      <c r="H137" s="143">
        <v>1</v>
      </c>
      <c r="I137" s="144"/>
      <c r="J137" s="144">
        <f t="shared" si="10"/>
        <v>0</v>
      </c>
      <c r="K137" s="145"/>
      <c r="L137" s="27"/>
      <c r="M137" s="146" t="s">
        <v>1</v>
      </c>
      <c r="N137" s="147" t="s">
        <v>39</v>
      </c>
      <c r="O137" s="148">
        <v>0</v>
      </c>
      <c r="P137" s="148">
        <f t="shared" si="11"/>
        <v>0</v>
      </c>
      <c r="Q137" s="148">
        <v>0</v>
      </c>
      <c r="R137" s="148">
        <f t="shared" si="12"/>
        <v>0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149</v>
      </c>
      <c r="AU137" s="150" t="s">
        <v>154</v>
      </c>
      <c r="AY137" s="14" t="s">
        <v>147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154</v>
      </c>
      <c r="BK137" s="151">
        <f t="shared" si="19"/>
        <v>0</v>
      </c>
      <c r="BL137" s="14" t="s">
        <v>153</v>
      </c>
      <c r="BM137" s="150" t="s">
        <v>261</v>
      </c>
    </row>
    <row r="138" spans="1:65" s="2" customFormat="1" ht="24" customHeight="1">
      <c r="A138" s="26"/>
      <c r="B138" s="138"/>
      <c r="C138" s="139" t="s">
        <v>226</v>
      </c>
      <c r="D138" s="139" t="s">
        <v>149</v>
      </c>
      <c r="E138" s="140" t="s">
        <v>1155</v>
      </c>
      <c r="F138" s="141" t="s">
        <v>1156</v>
      </c>
      <c r="G138" s="142" t="s">
        <v>301</v>
      </c>
      <c r="H138" s="143">
        <v>1</v>
      </c>
      <c r="I138" s="144"/>
      <c r="J138" s="144">
        <f t="shared" si="10"/>
        <v>0</v>
      </c>
      <c r="K138" s="145"/>
      <c r="L138" s="27"/>
      <c r="M138" s="146" t="s">
        <v>1</v>
      </c>
      <c r="N138" s="147" t="s">
        <v>39</v>
      </c>
      <c r="O138" s="148">
        <v>0</v>
      </c>
      <c r="P138" s="148">
        <f t="shared" si="11"/>
        <v>0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154</v>
      </c>
      <c r="BK138" s="151">
        <f t="shared" si="19"/>
        <v>0</v>
      </c>
      <c r="BL138" s="14" t="s">
        <v>153</v>
      </c>
      <c r="BM138" s="150" t="s">
        <v>266</v>
      </c>
    </row>
    <row r="139" spans="1:65" s="2" customFormat="1" ht="24" customHeight="1">
      <c r="A139" s="26"/>
      <c r="B139" s="138"/>
      <c r="C139" s="139" t="s">
        <v>231</v>
      </c>
      <c r="D139" s="139" t="s">
        <v>149</v>
      </c>
      <c r="E139" s="140" t="s">
        <v>1157</v>
      </c>
      <c r="F139" s="141" t="s">
        <v>1158</v>
      </c>
      <c r="G139" s="142" t="s">
        <v>301</v>
      </c>
      <c r="H139" s="143">
        <v>1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39</v>
      </c>
      <c r="O139" s="148">
        <v>0</v>
      </c>
      <c r="P139" s="148">
        <f t="shared" si="11"/>
        <v>0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154</v>
      </c>
      <c r="BK139" s="151">
        <f t="shared" si="19"/>
        <v>0</v>
      </c>
      <c r="BL139" s="14" t="s">
        <v>153</v>
      </c>
      <c r="BM139" s="150" t="s">
        <v>269</v>
      </c>
    </row>
    <row r="140" spans="1:65" s="2" customFormat="1" ht="24" customHeight="1">
      <c r="A140" s="26"/>
      <c r="B140" s="138"/>
      <c r="C140" s="139" t="s">
        <v>234</v>
      </c>
      <c r="D140" s="139" t="s">
        <v>149</v>
      </c>
      <c r="E140" s="140" t="s">
        <v>1159</v>
      </c>
      <c r="F140" s="141" t="s">
        <v>1160</v>
      </c>
      <c r="G140" s="142" t="s">
        <v>301</v>
      </c>
      <c r="H140" s="143">
        <v>1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154</v>
      </c>
      <c r="AY140" s="14" t="s">
        <v>147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154</v>
      </c>
      <c r="BK140" s="151">
        <f t="shared" si="19"/>
        <v>0</v>
      </c>
      <c r="BL140" s="14" t="s">
        <v>153</v>
      </c>
      <c r="BM140" s="150" t="s">
        <v>273</v>
      </c>
    </row>
    <row r="141" spans="1:65" s="2" customFormat="1" ht="24" customHeight="1">
      <c r="A141" s="26"/>
      <c r="B141" s="138"/>
      <c r="C141" s="139" t="s">
        <v>238</v>
      </c>
      <c r="D141" s="139" t="s">
        <v>149</v>
      </c>
      <c r="E141" s="140" t="s">
        <v>1161</v>
      </c>
      <c r="F141" s="141" t="s">
        <v>1162</v>
      </c>
      <c r="G141" s="142" t="s">
        <v>301</v>
      </c>
      <c r="H141" s="143">
        <v>1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154</v>
      </c>
      <c r="AY141" s="14" t="s">
        <v>147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154</v>
      </c>
      <c r="BK141" s="151">
        <f t="shared" si="19"/>
        <v>0</v>
      </c>
      <c r="BL141" s="14" t="s">
        <v>153</v>
      </c>
      <c r="BM141" s="150" t="s">
        <v>286</v>
      </c>
    </row>
    <row r="142" spans="1:65" s="2" customFormat="1" ht="16.5" customHeight="1">
      <c r="A142" s="26"/>
      <c r="B142" s="138"/>
      <c r="C142" s="139" t="s">
        <v>242</v>
      </c>
      <c r="D142" s="139" t="s">
        <v>149</v>
      </c>
      <c r="E142" s="140" t="s">
        <v>1163</v>
      </c>
      <c r="F142" s="141" t="s">
        <v>1164</v>
      </c>
      <c r="G142" s="142" t="s">
        <v>301</v>
      </c>
      <c r="H142" s="143">
        <v>1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39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153</v>
      </c>
      <c r="AT142" s="150" t="s">
        <v>149</v>
      </c>
      <c r="AU142" s="150" t="s">
        <v>154</v>
      </c>
      <c r="AY142" s="14" t="s">
        <v>147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154</v>
      </c>
      <c r="BK142" s="151">
        <f t="shared" si="19"/>
        <v>0</v>
      </c>
      <c r="BL142" s="14" t="s">
        <v>153</v>
      </c>
      <c r="BM142" s="150" t="s">
        <v>293</v>
      </c>
    </row>
    <row r="143" spans="1:65" s="2" customFormat="1" ht="16.5" customHeight="1">
      <c r="A143" s="26"/>
      <c r="B143" s="138"/>
      <c r="C143" s="139" t="s">
        <v>246</v>
      </c>
      <c r="D143" s="139" t="s">
        <v>149</v>
      </c>
      <c r="E143" s="140" t="s">
        <v>1165</v>
      </c>
      <c r="F143" s="141" t="s">
        <v>1166</v>
      </c>
      <c r="G143" s="142" t="s">
        <v>301</v>
      </c>
      <c r="H143" s="143">
        <v>1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39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153</v>
      </c>
      <c r="AT143" s="150" t="s">
        <v>149</v>
      </c>
      <c r="AU143" s="150" t="s">
        <v>154</v>
      </c>
      <c r="AY143" s="14" t="s">
        <v>147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154</v>
      </c>
      <c r="BK143" s="151">
        <f t="shared" si="19"/>
        <v>0</v>
      </c>
      <c r="BL143" s="14" t="s">
        <v>153</v>
      </c>
      <c r="BM143" s="150" t="s">
        <v>303</v>
      </c>
    </row>
    <row r="144" spans="1:65" s="2" customFormat="1" ht="16.5" customHeight="1">
      <c r="A144" s="26"/>
      <c r="B144" s="138"/>
      <c r="C144" s="139" t="s">
        <v>7</v>
      </c>
      <c r="D144" s="139" t="s">
        <v>149</v>
      </c>
      <c r="E144" s="140" t="s">
        <v>1167</v>
      </c>
      <c r="F144" s="141" t="s">
        <v>1168</v>
      </c>
      <c r="G144" s="142" t="s">
        <v>301</v>
      </c>
      <c r="H144" s="143">
        <v>70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39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153</v>
      </c>
      <c r="AT144" s="150" t="s">
        <v>149</v>
      </c>
      <c r="AU144" s="150" t="s">
        <v>154</v>
      </c>
      <c r="AY144" s="14" t="s">
        <v>147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154</v>
      </c>
      <c r="BK144" s="151">
        <f t="shared" si="19"/>
        <v>0</v>
      </c>
      <c r="BL144" s="14" t="s">
        <v>153</v>
      </c>
      <c r="BM144" s="150" t="s">
        <v>608</v>
      </c>
    </row>
    <row r="145" spans="1:65" s="2" customFormat="1" ht="16.5" customHeight="1">
      <c r="A145" s="26"/>
      <c r="B145" s="138"/>
      <c r="C145" s="139" t="s">
        <v>254</v>
      </c>
      <c r="D145" s="139" t="s">
        <v>149</v>
      </c>
      <c r="E145" s="140" t="s">
        <v>1169</v>
      </c>
      <c r="F145" s="141" t="s">
        <v>1170</v>
      </c>
      <c r="G145" s="142" t="s">
        <v>1</v>
      </c>
      <c r="H145" s="143">
        <v>15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39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149</v>
      </c>
      <c r="AU145" s="150" t="s">
        <v>154</v>
      </c>
      <c r="AY145" s="14" t="s">
        <v>147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154</v>
      </c>
      <c r="BK145" s="151">
        <f t="shared" si="19"/>
        <v>0</v>
      </c>
      <c r="BL145" s="14" t="s">
        <v>153</v>
      </c>
      <c r="BM145" s="150" t="s">
        <v>313</v>
      </c>
    </row>
    <row r="146" spans="1:65" s="2" customFormat="1" ht="16.5" customHeight="1">
      <c r="A146" s="26"/>
      <c r="B146" s="138"/>
      <c r="C146" s="139" t="s">
        <v>261</v>
      </c>
      <c r="D146" s="139" t="s">
        <v>149</v>
      </c>
      <c r="E146" s="140" t="s">
        <v>1171</v>
      </c>
      <c r="F146" s="141" t="s">
        <v>1172</v>
      </c>
      <c r="G146" s="142" t="s">
        <v>1</v>
      </c>
      <c r="H146" s="143">
        <v>15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39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149</v>
      </c>
      <c r="AU146" s="150" t="s">
        <v>154</v>
      </c>
      <c r="AY146" s="14" t="s">
        <v>147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154</v>
      </c>
      <c r="BK146" s="151">
        <f t="shared" si="19"/>
        <v>0</v>
      </c>
      <c r="BL146" s="14" t="s">
        <v>153</v>
      </c>
      <c r="BM146" s="150" t="s">
        <v>558</v>
      </c>
    </row>
    <row r="147" spans="1:65" s="2" customFormat="1" ht="16.5" customHeight="1">
      <c r="A147" s="26"/>
      <c r="B147" s="138"/>
      <c r="C147" s="139" t="s">
        <v>265</v>
      </c>
      <c r="D147" s="139" t="s">
        <v>149</v>
      </c>
      <c r="E147" s="140" t="s">
        <v>1173</v>
      </c>
      <c r="F147" s="141" t="s">
        <v>1174</v>
      </c>
      <c r="G147" s="142" t="s">
        <v>301</v>
      </c>
      <c r="H147" s="143">
        <v>1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39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149</v>
      </c>
      <c r="AU147" s="150" t="s">
        <v>154</v>
      </c>
      <c r="AY147" s="14" t="s">
        <v>147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154</v>
      </c>
      <c r="BK147" s="151">
        <f t="shared" si="19"/>
        <v>0</v>
      </c>
      <c r="BL147" s="14" t="s">
        <v>153</v>
      </c>
      <c r="BM147" s="150" t="s">
        <v>334</v>
      </c>
    </row>
    <row r="148" spans="1:65" s="2" customFormat="1" ht="16.5" customHeight="1">
      <c r="A148" s="26"/>
      <c r="B148" s="138"/>
      <c r="C148" s="139" t="s">
        <v>266</v>
      </c>
      <c r="D148" s="139" t="s">
        <v>149</v>
      </c>
      <c r="E148" s="140" t="s">
        <v>1175</v>
      </c>
      <c r="F148" s="141" t="s">
        <v>1176</v>
      </c>
      <c r="G148" s="142" t="s">
        <v>301</v>
      </c>
      <c r="H148" s="143">
        <v>1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39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153</v>
      </c>
      <c r="AT148" s="150" t="s">
        <v>149</v>
      </c>
      <c r="AU148" s="150" t="s">
        <v>154</v>
      </c>
      <c r="AY148" s="14" t="s">
        <v>147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154</v>
      </c>
      <c r="BK148" s="151">
        <f t="shared" si="19"/>
        <v>0</v>
      </c>
      <c r="BL148" s="14" t="s">
        <v>153</v>
      </c>
      <c r="BM148" s="150" t="s">
        <v>344</v>
      </c>
    </row>
    <row r="149" spans="1:65" s="2" customFormat="1" ht="16.5" customHeight="1">
      <c r="A149" s="26"/>
      <c r="B149" s="138"/>
      <c r="C149" s="139" t="s">
        <v>268</v>
      </c>
      <c r="D149" s="139" t="s">
        <v>149</v>
      </c>
      <c r="E149" s="140" t="s">
        <v>1177</v>
      </c>
      <c r="F149" s="141" t="s">
        <v>1178</v>
      </c>
      <c r="G149" s="142" t="s">
        <v>301</v>
      </c>
      <c r="H149" s="143">
        <v>1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39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153</v>
      </c>
      <c r="AT149" s="150" t="s">
        <v>149</v>
      </c>
      <c r="AU149" s="150" t="s">
        <v>154</v>
      </c>
      <c r="AY149" s="14" t="s">
        <v>147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154</v>
      </c>
      <c r="BK149" s="151">
        <f t="shared" si="19"/>
        <v>0</v>
      </c>
      <c r="BL149" s="14" t="s">
        <v>153</v>
      </c>
      <c r="BM149" s="150" t="s">
        <v>589</v>
      </c>
    </row>
    <row r="150" spans="1:65" s="2" customFormat="1" ht="16.5" customHeight="1">
      <c r="A150" s="26"/>
      <c r="B150" s="138"/>
      <c r="C150" s="139" t="s">
        <v>269</v>
      </c>
      <c r="D150" s="139" t="s">
        <v>149</v>
      </c>
      <c r="E150" s="140" t="s">
        <v>1179</v>
      </c>
      <c r="F150" s="141" t="s">
        <v>1180</v>
      </c>
      <c r="G150" s="142" t="s">
        <v>301</v>
      </c>
      <c r="H150" s="143">
        <v>15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39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153</v>
      </c>
      <c r="AT150" s="150" t="s">
        <v>149</v>
      </c>
      <c r="AU150" s="150" t="s">
        <v>154</v>
      </c>
      <c r="AY150" s="14" t="s">
        <v>147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154</v>
      </c>
      <c r="BK150" s="151">
        <f t="shared" si="19"/>
        <v>0</v>
      </c>
      <c r="BL150" s="14" t="s">
        <v>153</v>
      </c>
      <c r="BM150" s="150" t="s">
        <v>574</v>
      </c>
    </row>
    <row r="151" spans="1:65" s="2" customFormat="1" ht="16.5" customHeight="1">
      <c r="A151" s="26"/>
      <c r="B151" s="138"/>
      <c r="C151" s="139" t="s">
        <v>270</v>
      </c>
      <c r="D151" s="139" t="s">
        <v>149</v>
      </c>
      <c r="E151" s="140" t="s">
        <v>1181</v>
      </c>
      <c r="F151" s="141" t="s">
        <v>1182</v>
      </c>
      <c r="G151" s="142" t="s">
        <v>301</v>
      </c>
      <c r="H151" s="143">
        <v>10</v>
      </c>
      <c r="I151" s="144"/>
      <c r="J151" s="144">
        <f t="shared" si="10"/>
        <v>0</v>
      </c>
      <c r="K151" s="145"/>
      <c r="L151" s="27"/>
      <c r="M151" s="146" t="s">
        <v>1</v>
      </c>
      <c r="N151" s="147" t="s">
        <v>39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153</v>
      </c>
      <c r="AT151" s="150" t="s">
        <v>149</v>
      </c>
      <c r="AU151" s="150" t="s">
        <v>154</v>
      </c>
      <c r="AY151" s="14" t="s">
        <v>147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154</v>
      </c>
      <c r="BK151" s="151">
        <f t="shared" si="19"/>
        <v>0</v>
      </c>
      <c r="BL151" s="14" t="s">
        <v>153</v>
      </c>
      <c r="BM151" s="150" t="s">
        <v>582</v>
      </c>
    </row>
    <row r="152" spans="1:65" s="12" customFormat="1" ht="25.9" customHeight="1">
      <c r="B152" s="126"/>
      <c r="D152" s="127" t="s">
        <v>72</v>
      </c>
      <c r="E152" s="128" t="s">
        <v>793</v>
      </c>
      <c r="F152" s="128" t="s">
        <v>1183</v>
      </c>
      <c r="J152" s="129">
        <f>BK152</f>
        <v>0</v>
      </c>
      <c r="L152" s="126"/>
      <c r="M152" s="130"/>
      <c r="N152" s="131"/>
      <c r="O152" s="131"/>
      <c r="P152" s="132">
        <f>SUM(P153:P157)</f>
        <v>0</v>
      </c>
      <c r="Q152" s="131"/>
      <c r="R152" s="132">
        <f>SUM(R153:R157)</f>
        <v>0</v>
      </c>
      <c r="S152" s="131"/>
      <c r="T152" s="133">
        <f>SUM(T153:T157)</f>
        <v>0</v>
      </c>
      <c r="AR152" s="127" t="s">
        <v>81</v>
      </c>
      <c r="AT152" s="134" t="s">
        <v>72</v>
      </c>
      <c r="AU152" s="134" t="s">
        <v>73</v>
      </c>
      <c r="AY152" s="127" t="s">
        <v>147</v>
      </c>
      <c r="BK152" s="135">
        <f>SUM(BK153:BK157)</f>
        <v>0</v>
      </c>
    </row>
    <row r="153" spans="1:65" s="2" customFormat="1" ht="24" customHeight="1">
      <c r="A153" s="26"/>
      <c r="B153" s="138"/>
      <c r="C153" s="139" t="s">
        <v>81</v>
      </c>
      <c r="D153" s="139" t="s">
        <v>149</v>
      </c>
      <c r="E153" s="140" t="s">
        <v>1184</v>
      </c>
      <c r="F153" s="141" t="s">
        <v>1185</v>
      </c>
      <c r="G153" s="142" t="s">
        <v>301</v>
      </c>
      <c r="H153" s="143">
        <v>5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39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153</v>
      </c>
      <c r="AT153" s="150" t="s">
        <v>149</v>
      </c>
      <c r="AU153" s="150" t="s">
        <v>81</v>
      </c>
      <c r="AY153" s="14" t="s">
        <v>147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154</v>
      </c>
      <c r="BK153" s="151">
        <f>ROUND(I153*H153,2)</f>
        <v>0</v>
      </c>
      <c r="BL153" s="14" t="s">
        <v>153</v>
      </c>
      <c r="BM153" s="150" t="s">
        <v>881</v>
      </c>
    </row>
    <row r="154" spans="1:65" s="2" customFormat="1" ht="16.5" customHeight="1">
      <c r="A154" s="26"/>
      <c r="B154" s="138"/>
      <c r="C154" s="139" t="s">
        <v>154</v>
      </c>
      <c r="D154" s="139" t="s">
        <v>149</v>
      </c>
      <c r="E154" s="140" t="s">
        <v>1186</v>
      </c>
      <c r="F154" s="141" t="s">
        <v>1187</v>
      </c>
      <c r="G154" s="142" t="s">
        <v>301</v>
      </c>
      <c r="H154" s="143">
        <v>5</v>
      </c>
      <c r="I154" s="144"/>
      <c r="J154" s="144">
        <f>ROUND(I154*H154,2)</f>
        <v>0</v>
      </c>
      <c r="K154" s="145"/>
      <c r="L154" s="27"/>
      <c r="M154" s="146" t="s">
        <v>1</v>
      </c>
      <c r="N154" s="147" t="s">
        <v>39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153</v>
      </c>
      <c r="AT154" s="150" t="s">
        <v>149</v>
      </c>
      <c r="AU154" s="150" t="s">
        <v>81</v>
      </c>
      <c r="AY154" s="14" t="s">
        <v>147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154</v>
      </c>
      <c r="BK154" s="151">
        <f>ROUND(I154*H154,2)</f>
        <v>0</v>
      </c>
      <c r="BL154" s="14" t="s">
        <v>153</v>
      </c>
      <c r="BM154" s="150" t="s">
        <v>883</v>
      </c>
    </row>
    <row r="155" spans="1:65" s="2" customFormat="1" ht="16.5" customHeight="1">
      <c r="A155" s="26"/>
      <c r="B155" s="138"/>
      <c r="C155" s="139" t="s">
        <v>193</v>
      </c>
      <c r="D155" s="139" t="s">
        <v>149</v>
      </c>
      <c r="E155" s="140" t="s">
        <v>1188</v>
      </c>
      <c r="F155" s="141" t="s">
        <v>1189</v>
      </c>
      <c r="G155" s="142" t="s">
        <v>301</v>
      </c>
      <c r="H155" s="143">
        <v>1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39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153</v>
      </c>
      <c r="AT155" s="150" t="s">
        <v>149</v>
      </c>
      <c r="AU155" s="150" t="s">
        <v>81</v>
      </c>
      <c r="AY155" s="14" t="s">
        <v>147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154</v>
      </c>
      <c r="BK155" s="151">
        <f>ROUND(I155*H155,2)</f>
        <v>0</v>
      </c>
      <c r="BL155" s="14" t="s">
        <v>153</v>
      </c>
      <c r="BM155" s="150" t="s">
        <v>884</v>
      </c>
    </row>
    <row r="156" spans="1:65" s="2" customFormat="1" ht="16.5" customHeight="1">
      <c r="A156" s="26"/>
      <c r="B156" s="138"/>
      <c r="C156" s="139" t="s">
        <v>153</v>
      </c>
      <c r="D156" s="139" t="s">
        <v>149</v>
      </c>
      <c r="E156" s="140" t="s">
        <v>1190</v>
      </c>
      <c r="F156" s="141" t="s">
        <v>1191</v>
      </c>
      <c r="G156" s="142" t="s">
        <v>301</v>
      </c>
      <c r="H156" s="143">
        <v>1</v>
      </c>
      <c r="I156" s="144"/>
      <c r="J156" s="144">
        <f>ROUND(I156*H156,2)</f>
        <v>0</v>
      </c>
      <c r="K156" s="145"/>
      <c r="L156" s="27"/>
      <c r="M156" s="146" t="s">
        <v>1</v>
      </c>
      <c r="N156" s="147" t="s">
        <v>39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153</v>
      </c>
      <c r="AT156" s="150" t="s">
        <v>149</v>
      </c>
      <c r="AU156" s="150" t="s">
        <v>81</v>
      </c>
      <c r="AY156" s="14" t="s">
        <v>147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154</v>
      </c>
      <c r="BK156" s="151">
        <f>ROUND(I156*H156,2)</f>
        <v>0</v>
      </c>
      <c r="BL156" s="14" t="s">
        <v>153</v>
      </c>
      <c r="BM156" s="150" t="s">
        <v>886</v>
      </c>
    </row>
    <row r="157" spans="1:65" s="2" customFormat="1" ht="36" customHeight="1">
      <c r="A157" s="26"/>
      <c r="B157" s="138"/>
      <c r="C157" s="139" t="s">
        <v>159</v>
      </c>
      <c r="D157" s="139" t="s">
        <v>149</v>
      </c>
      <c r="E157" s="140" t="s">
        <v>1192</v>
      </c>
      <c r="F157" s="141" t="s">
        <v>1193</v>
      </c>
      <c r="G157" s="142" t="s">
        <v>301</v>
      </c>
      <c r="H157" s="143">
        <v>1</v>
      </c>
      <c r="I157" s="144"/>
      <c r="J157" s="144">
        <f>ROUND(I157*H157,2)</f>
        <v>0</v>
      </c>
      <c r="K157" s="145"/>
      <c r="L157" s="27"/>
      <c r="M157" s="146" t="s">
        <v>1</v>
      </c>
      <c r="N157" s="147" t="s">
        <v>39</v>
      </c>
      <c r="O157" s="148">
        <v>0</v>
      </c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153</v>
      </c>
      <c r="AT157" s="150" t="s">
        <v>149</v>
      </c>
      <c r="AU157" s="150" t="s">
        <v>81</v>
      </c>
      <c r="AY157" s="14" t="s">
        <v>147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154</v>
      </c>
      <c r="BK157" s="151">
        <f>ROUND(I157*H157,2)</f>
        <v>0</v>
      </c>
      <c r="BL157" s="14" t="s">
        <v>153</v>
      </c>
      <c r="BM157" s="150" t="s">
        <v>888</v>
      </c>
    </row>
    <row r="158" spans="1:65" s="12" customFormat="1" ht="25.9" customHeight="1">
      <c r="B158" s="126"/>
      <c r="D158" s="127" t="s">
        <v>72</v>
      </c>
      <c r="E158" s="128" t="s">
        <v>1033</v>
      </c>
      <c r="F158" s="128" t="s">
        <v>1194</v>
      </c>
      <c r="J158" s="129">
        <f>BK158</f>
        <v>0</v>
      </c>
      <c r="L158" s="126"/>
      <c r="M158" s="130"/>
      <c r="N158" s="131"/>
      <c r="O158" s="131"/>
      <c r="P158" s="132">
        <f>P159+SUM(P160:P164)</f>
        <v>0</v>
      </c>
      <c r="Q158" s="131"/>
      <c r="R158" s="132">
        <f>R159+SUM(R160:R164)</f>
        <v>0</v>
      </c>
      <c r="S158" s="131"/>
      <c r="T158" s="133">
        <f>T159+SUM(T160:T164)</f>
        <v>0</v>
      </c>
      <c r="AR158" s="127" t="s">
        <v>81</v>
      </c>
      <c r="AT158" s="134" t="s">
        <v>72</v>
      </c>
      <c r="AU158" s="134" t="s">
        <v>73</v>
      </c>
      <c r="AY158" s="127" t="s">
        <v>147</v>
      </c>
      <c r="BK158" s="135">
        <f>BK159+SUM(BK160:BK164)</f>
        <v>0</v>
      </c>
    </row>
    <row r="159" spans="1:65" s="2" customFormat="1" ht="16.5" customHeight="1">
      <c r="A159" s="26"/>
      <c r="B159" s="138"/>
      <c r="C159" s="139" t="s">
        <v>81</v>
      </c>
      <c r="D159" s="139" t="s">
        <v>149</v>
      </c>
      <c r="E159" s="140" t="s">
        <v>1195</v>
      </c>
      <c r="F159" s="141" t="s">
        <v>1196</v>
      </c>
      <c r="G159" s="142" t="s">
        <v>409</v>
      </c>
      <c r="H159" s="143">
        <v>1</v>
      </c>
      <c r="I159" s="144"/>
      <c r="J159" s="144">
        <f>ROUND(I159*H159,2)</f>
        <v>0</v>
      </c>
      <c r="K159" s="145"/>
      <c r="L159" s="27"/>
      <c r="M159" s="146" t="s">
        <v>1</v>
      </c>
      <c r="N159" s="147" t="s">
        <v>39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153</v>
      </c>
      <c r="AT159" s="150" t="s">
        <v>149</v>
      </c>
      <c r="AU159" s="150" t="s">
        <v>81</v>
      </c>
      <c r="AY159" s="14" t="s">
        <v>147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4" t="s">
        <v>154</v>
      </c>
      <c r="BK159" s="151">
        <f>ROUND(I159*H159,2)</f>
        <v>0</v>
      </c>
      <c r="BL159" s="14" t="s">
        <v>153</v>
      </c>
      <c r="BM159" s="150" t="s">
        <v>890</v>
      </c>
    </row>
    <row r="160" spans="1:65" s="2" customFormat="1" ht="16.5" customHeight="1">
      <c r="A160" s="26"/>
      <c r="B160" s="138"/>
      <c r="C160" s="139" t="s">
        <v>153</v>
      </c>
      <c r="D160" s="139" t="s">
        <v>149</v>
      </c>
      <c r="E160" s="140" t="s">
        <v>1197</v>
      </c>
      <c r="F160" s="141" t="s">
        <v>1198</v>
      </c>
      <c r="G160" s="142" t="s">
        <v>409</v>
      </c>
      <c r="H160" s="143">
        <v>1</v>
      </c>
      <c r="I160" s="144"/>
      <c r="J160" s="144">
        <f>ROUND(I160*H160,2)</f>
        <v>0</v>
      </c>
      <c r="K160" s="145"/>
      <c r="L160" s="27"/>
      <c r="M160" s="146" t="s">
        <v>1</v>
      </c>
      <c r="N160" s="147" t="s">
        <v>39</v>
      </c>
      <c r="O160" s="148">
        <v>0</v>
      </c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153</v>
      </c>
      <c r="AT160" s="150" t="s">
        <v>149</v>
      </c>
      <c r="AU160" s="150" t="s">
        <v>81</v>
      </c>
      <c r="AY160" s="14" t="s">
        <v>147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4" t="s">
        <v>154</v>
      </c>
      <c r="BK160" s="151">
        <f>ROUND(I160*H160,2)</f>
        <v>0</v>
      </c>
      <c r="BL160" s="14" t="s">
        <v>153</v>
      </c>
      <c r="BM160" s="150" t="s">
        <v>487</v>
      </c>
    </row>
    <row r="161" spans="1:65" s="2" customFormat="1" ht="16.5" customHeight="1">
      <c r="A161" s="26"/>
      <c r="B161" s="138"/>
      <c r="C161" s="139" t="s">
        <v>159</v>
      </c>
      <c r="D161" s="139" t="s">
        <v>149</v>
      </c>
      <c r="E161" s="140" t="s">
        <v>1199</v>
      </c>
      <c r="F161" s="141" t="s">
        <v>1200</v>
      </c>
      <c r="G161" s="142" t="s">
        <v>301</v>
      </c>
      <c r="H161" s="143">
        <v>1</v>
      </c>
      <c r="I161" s="144"/>
      <c r="J161" s="144">
        <f>ROUND(I161*H161,2)</f>
        <v>0</v>
      </c>
      <c r="K161" s="145"/>
      <c r="L161" s="27"/>
      <c r="M161" s="146" t="s">
        <v>1</v>
      </c>
      <c r="N161" s="147" t="s">
        <v>39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153</v>
      </c>
      <c r="AT161" s="150" t="s">
        <v>149</v>
      </c>
      <c r="AU161" s="150" t="s">
        <v>81</v>
      </c>
      <c r="AY161" s="14" t="s">
        <v>147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4" t="s">
        <v>154</v>
      </c>
      <c r="BK161" s="151">
        <f>ROUND(I161*H161,2)</f>
        <v>0</v>
      </c>
      <c r="BL161" s="14" t="s">
        <v>153</v>
      </c>
      <c r="BM161" s="150" t="s">
        <v>1004</v>
      </c>
    </row>
    <row r="162" spans="1:65" s="2" customFormat="1" ht="16.5" customHeight="1">
      <c r="A162" s="26"/>
      <c r="B162" s="138"/>
      <c r="C162" s="139" t="s">
        <v>163</v>
      </c>
      <c r="D162" s="139" t="s">
        <v>149</v>
      </c>
      <c r="E162" s="140" t="s">
        <v>1201</v>
      </c>
      <c r="F162" s="141" t="s">
        <v>1202</v>
      </c>
      <c r="G162" s="142" t="s">
        <v>409</v>
      </c>
      <c r="H162" s="143">
        <v>1</v>
      </c>
      <c r="I162" s="144"/>
      <c r="J162" s="144">
        <f>ROUND(I162*H162,2)</f>
        <v>0</v>
      </c>
      <c r="K162" s="145"/>
      <c r="L162" s="27"/>
      <c r="M162" s="146" t="s">
        <v>1</v>
      </c>
      <c r="N162" s="147" t="s">
        <v>39</v>
      </c>
      <c r="O162" s="148">
        <v>0</v>
      </c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153</v>
      </c>
      <c r="AT162" s="150" t="s">
        <v>149</v>
      </c>
      <c r="AU162" s="150" t="s">
        <v>81</v>
      </c>
      <c r="AY162" s="14" t="s">
        <v>147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4" t="s">
        <v>154</v>
      </c>
      <c r="BK162" s="151">
        <f>ROUND(I162*H162,2)</f>
        <v>0</v>
      </c>
      <c r="BL162" s="14" t="s">
        <v>153</v>
      </c>
      <c r="BM162" s="150" t="s">
        <v>1007</v>
      </c>
    </row>
    <row r="163" spans="1:65" s="2" customFormat="1" ht="16.5" customHeight="1">
      <c r="A163" s="26"/>
      <c r="B163" s="138"/>
      <c r="C163" s="139" t="s">
        <v>165</v>
      </c>
      <c r="D163" s="139" t="s">
        <v>149</v>
      </c>
      <c r="E163" s="140" t="s">
        <v>1203</v>
      </c>
      <c r="F163" s="141" t="s">
        <v>1204</v>
      </c>
      <c r="G163" s="142" t="s">
        <v>409</v>
      </c>
      <c r="H163" s="143">
        <v>1</v>
      </c>
      <c r="I163" s="144"/>
      <c r="J163" s="144">
        <f>ROUND(I163*H163,2)</f>
        <v>0</v>
      </c>
      <c r="K163" s="145"/>
      <c r="L163" s="27"/>
      <c r="M163" s="146" t="s">
        <v>1</v>
      </c>
      <c r="N163" s="147" t="s">
        <v>39</v>
      </c>
      <c r="O163" s="148">
        <v>0</v>
      </c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153</v>
      </c>
      <c r="AT163" s="150" t="s">
        <v>149</v>
      </c>
      <c r="AU163" s="150" t="s">
        <v>81</v>
      </c>
      <c r="AY163" s="14" t="s">
        <v>147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4" t="s">
        <v>154</v>
      </c>
      <c r="BK163" s="151">
        <f>ROUND(I163*H163,2)</f>
        <v>0</v>
      </c>
      <c r="BL163" s="14" t="s">
        <v>153</v>
      </c>
      <c r="BM163" s="150" t="s">
        <v>1010</v>
      </c>
    </row>
    <row r="164" spans="1:65" s="12" customFormat="1" ht="22.9" customHeight="1">
      <c r="B164" s="126"/>
      <c r="D164" s="127" t="s">
        <v>72</v>
      </c>
      <c r="E164" s="136" t="s">
        <v>1083</v>
      </c>
      <c r="F164" s="136" t="s">
        <v>1034</v>
      </c>
      <c r="J164" s="137">
        <f>BK164</f>
        <v>0</v>
      </c>
      <c r="L164" s="126"/>
      <c r="M164" s="130"/>
      <c r="N164" s="131"/>
      <c r="O164" s="131"/>
      <c r="P164" s="132">
        <f>SUM(P165:P180)</f>
        <v>0</v>
      </c>
      <c r="Q164" s="131"/>
      <c r="R164" s="132">
        <f>SUM(R165:R180)</f>
        <v>0</v>
      </c>
      <c r="S164" s="131"/>
      <c r="T164" s="133">
        <f>SUM(T165:T180)</f>
        <v>0</v>
      </c>
      <c r="AR164" s="127" t="s">
        <v>81</v>
      </c>
      <c r="AT164" s="134" t="s">
        <v>72</v>
      </c>
      <c r="AU164" s="134" t="s">
        <v>81</v>
      </c>
      <c r="AY164" s="127" t="s">
        <v>147</v>
      </c>
      <c r="BK164" s="135">
        <f>SUM(BK165:BK180)</f>
        <v>0</v>
      </c>
    </row>
    <row r="165" spans="1:65" s="2" customFormat="1" ht="16.5" customHeight="1">
      <c r="A165" s="26"/>
      <c r="B165" s="138"/>
      <c r="C165" s="139" t="s">
        <v>163</v>
      </c>
      <c r="D165" s="139" t="s">
        <v>149</v>
      </c>
      <c r="E165" s="140" t="s">
        <v>1205</v>
      </c>
      <c r="F165" s="141" t="s">
        <v>1206</v>
      </c>
      <c r="G165" s="142" t="s">
        <v>284</v>
      </c>
      <c r="H165" s="143">
        <v>20</v>
      </c>
      <c r="I165" s="144"/>
      <c r="J165" s="144">
        <f t="shared" ref="J165:J180" si="20">ROUND(I165*H165,2)</f>
        <v>0</v>
      </c>
      <c r="K165" s="145"/>
      <c r="L165" s="27"/>
      <c r="M165" s="146" t="s">
        <v>1</v>
      </c>
      <c r="N165" s="147" t="s">
        <v>39</v>
      </c>
      <c r="O165" s="148">
        <v>0</v>
      </c>
      <c r="P165" s="148">
        <f t="shared" ref="P165:P180" si="21">O165*H165</f>
        <v>0</v>
      </c>
      <c r="Q165" s="148">
        <v>0</v>
      </c>
      <c r="R165" s="148">
        <f t="shared" ref="R165:R180" si="22">Q165*H165</f>
        <v>0</v>
      </c>
      <c r="S165" s="148">
        <v>0</v>
      </c>
      <c r="T165" s="149">
        <f t="shared" ref="T165:T180" si="2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153</v>
      </c>
      <c r="AT165" s="150" t="s">
        <v>149</v>
      </c>
      <c r="AU165" s="150" t="s">
        <v>154</v>
      </c>
      <c r="AY165" s="14" t="s">
        <v>147</v>
      </c>
      <c r="BE165" s="151">
        <f t="shared" ref="BE165:BE180" si="24">IF(N165="základná",J165,0)</f>
        <v>0</v>
      </c>
      <c r="BF165" s="151">
        <f t="shared" ref="BF165:BF180" si="25">IF(N165="znížená",J165,0)</f>
        <v>0</v>
      </c>
      <c r="BG165" s="151">
        <f t="shared" ref="BG165:BG180" si="26">IF(N165="zákl. prenesená",J165,0)</f>
        <v>0</v>
      </c>
      <c r="BH165" s="151">
        <f t="shared" ref="BH165:BH180" si="27">IF(N165="zníž. prenesená",J165,0)</f>
        <v>0</v>
      </c>
      <c r="BI165" s="151">
        <f t="shared" ref="BI165:BI180" si="28">IF(N165="nulová",J165,0)</f>
        <v>0</v>
      </c>
      <c r="BJ165" s="14" t="s">
        <v>154</v>
      </c>
      <c r="BK165" s="151">
        <f t="shared" ref="BK165:BK180" si="29">ROUND(I165*H165,2)</f>
        <v>0</v>
      </c>
      <c r="BL165" s="14" t="s">
        <v>153</v>
      </c>
      <c r="BM165" s="150" t="s">
        <v>1013</v>
      </c>
    </row>
    <row r="166" spans="1:65" s="2" customFormat="1" ht="16.5" customHeight="1">
      <c r="A166" s="26"/>
      <c r="B166" s="138"/>
      <c r="C166" s="139" t="s">
        <v>165</v>
      </c>
      <c r="D166" s="139" t="s">
        <v>149</v>
      </c>
      <c r="E166" s="140" t="s">
        <v>1207</v>
      </c>
      <c r="F166" s="141" t="s">
        <v>1208</v>
      </c>
      <c r="G166" s="142" t="s">
        <v>284</v>
      </c>
      <c r="H166" s="143">
        <v>20</v>
      </c>
      <c r="I166" s="144"/>
      <c r="J166" s="144">
        <f t="shared" si="20"/>
        <v>0</v>
      </c>
      <c r="K166" s="145"/>
      <c r="L166" s="27"/>
      <c r="M166" s="146" t="s">
        <v>1</v>
      </c>
      <c r="N166" s="147" t="s">
        <v>39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153</v>
      </c>
      <c r="AT166" s="150" t="s">
        <v>149</v>
      </c>
      <c r="AU166" s="150" t="s">
        <v>154</v>
      </c>
      <c r="AY166" s="14" t="s">
        <v>147</v>
      </c>
      <c r="BE166" s="151">
        <f t="shared" si="24"/>
        <v>0</v>
      </c>
      <c r="BF166" s="151">
        <f t="shared" si="25"/>
        <v>0</v>
      </c>
      <c r="BG166" s="151">
        <f t="shared" si="26"/>
        <v>0</v>
      </c>
      <c r="BH166" s="151">
        <f t="shared" si="27"/>
        <v>0</v>
      </c>
      <c r="BI166" s="151">
        <f t="shared" si="28"/>
        <v>0</v>
      </c>
      <c r="BJ166" s="14" t="s">
        <v>154</v>
      </c>
      <c r="BK166" s="151">
        <f t="shared" si="29"/>
        <v>0</v>
      </c>
      <c r="BL166" s="14" t="s">
        <v>153</v>
      </c>
      <c r="BM166" s="150" t="s">
        <v>484</v>
      </c>
    </row>
    <row r="167" spans="1:65" s="2" customFormat="1" ht="16.5" customHeight="1">
      <c r="A167" s="26"/>
      <c r="B167" s="138"/>
      <c r="C167" s="139" t="s">
        <v>173</v>
      </c>
      <c r="D167" s="139" t="s">
        <v>149</v>
      </c>
      <c r="E167" s="140" t="s">
        <v>1209</v>
      </c>
      <c r="F167" s="141" t="s">
        <v>1040</v>
      </c>
      <c r="G167" s="142" t="s">
        <v>284</v>
      </c>
      <c r="H167" s="143">
        <v>80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39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153</v>
      </c>
      <c r="AT167" s="150" t="s">
        <v>149</v>
      </c>
      <c r="AU167" s="150" t="s">
        <v>154</v>
      </c>
      <c r="AY167" s="14" t="s">
        <v>147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154</v>
      </c>
      <c r="BK167" s="151">
        <f t="shared" si="29"/>
        <v>0</v>
      </c>
      <c r="BL167" s="14" t="s">
        <v>153</v>
      </c>
      <c r="BM167" s="150" t="s">
        <v>496</v>
      </c>
    </row>
    <row r="168" spans="1:65" s="2" customFormat="1" ht="16.5" customHeight="1">
      <c r="A168" s="26"/>
      <c r="B168" s="138"/>
      <c r="C168" s="139" t="s">
        <v>169</v>
      </c>
      <c r="D168" s="139" t="s">
        <v>149</v>
      </c>
      <c r="E168" s="140" t="s">
        <v>1210</v>
      </c>
      <c r="F168" s="141" t="s">
        <v>1211</v>
      </c>
      <c r="G168" s="142" t="s">
        <v>284</v>
      </c>
      <c r="H168" s="143">
        <v>20</v>
      </c>
      <c r="I168" s="144"/>
      <c r="J168" s="144">
        <f t="shared" si="20"/>
        <v>0</v>
      </c>
      <c r="K168" s="145"/>
      <c r="L168" s="27"/>
      <c r="M168" s="146" t="s">
        <v>1</v>
      </c>
      <c r="N168" s="147" t="s">
        <v>39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153</v>
      </c>
      <c r="AT168" s="150" t="s">
        <v>149</v>
      </c>
      <c r="AU168" s="150" t="s">
        <v>154</v>
      </c>
      <c r="AY168" s="14" t="s">
        <v>147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154</v>
      </c>
      <c r="BK168" s="151">
        <f t="shared" si="29"/>
        <v>0</v>
      </c>
      <c r="BL168" s="14" t="s">
        <v>153</v>
      </c>
      <c r="BM168" s="150" t="s">
        <v>506</v>
      </c>
    </row>
    <row r="169" spans="1:65" s="2" customFormat="1" ht="16.5" customHeight="1">
      <c r="A169" s="26"/>
      <c r="B169" s="138"/>
      <c r="C169" s="139" t="s">
        <v>550</v>
      </c>
      <c r="D169" s="139" t="s">
        <v>149</v>
      </c>
      <c r="E169" s="140" t="s">
        <v>1212</v>
      </c>
      <c r="F169" s="141" t="s">
        <v>1213</v>
      </c>
      <c r="G169" s="142" t="s">
        <v>284</v>
      </c>
      <c r="H169" s="143">
        <v>10</v>
      </c>
      <c r="I169" s="144"/>
      <c r="J169" s="144">
        <f t="shared" si="20"/>
        <v>0</v>
      </c>
      <c r="K169" s="145"/>
      <c r="L169" s="27"/>
      <c r="M169" s="146" t="s">
        <v>1</v>
      </c>
      <c r="N169" s="147" t="s">
        <v>39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153</v>
      </c>
      <c r="AT169" s="150" t="s">
        <v>149</v>
      </c>
      <c r="AU169" s="150" t="s">
        <v>154</v>
      </c>
      <c r="AY169" s="14" t="s">
        <v>147</v>
      </c>
      <c r="BE169" s="151">
        <f t="shared" si="24"/>
        <v>0</v>
      </c>
      <c r="BF169" s="151">
        <f t="shared" si="25"/>
        <v>0</v>
      </c>
      <c r="BG169" s="151">
        <f t="shared" si="26"/>
        <v>0</v>
      </c>
      <c r="BH169" s="151">
        <f t="shared" si="27"/>
        <v>0</v>
      </c>
      <c r="BI169" s="151">
        <f t="shared" si="28"/>
        <v>0</v>
      </c>
      <c r="BJ169" s="14" t="s">
        <v>154</v>
      </c>
      <c r="BK169" s="151">
        <f t="shared" si="29"/>
        <v>0</v>
      </c>
      <c r="BL169" s="14" t="s">
        <v>153</v>
      </c>
      <c r="BM169" s="150" t="s">
        <v>514</v>
      </c>
    </row>
    <row r="170" spans="1:65" s="2" customFormat="1" ht="16.5" customHeight="1">
      <c r="A170" s="26"/>
      <c r="B170" s="138"/>
      <c r="C170" s="139" t="s">
        <v>214</v>
      </c>
      <c r="D170" s="139" t="s">
        <v>149</v>
      </c>
      <c r="E170" s="140" t="s">
        <v>1047</v>
      </c>
      <c r="F170" s="141" t="s">
        <v>1048</v>
      </c>
      <c r="G170" s="142" t="s">
        <v>284</v>
      </c>
      <c r="H170" s="143">
        <v>10</v>
      </c>
      <c r="I170" s="144"/>
      <c r="J170" s="144">
        <f t="shared" si="20"/>
        <v>0</v>
      </c>
      <c r="K170" s="145"/>
      <c r="L170" s="27"/>
      <c r="M170" s="146" t="s">
        <v>1</v>
      </c>
      <c r="N170" s="147" t="s">
        <v>39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153</v>
      </c>
      <c r="AT170" s="150" t="s">
        <v>149</v>
      </c>
      <c r="AU170" s="150" t="s">
        <v>154</v>
      </c>
      <c r="AY170" s="14" t="s">
        <v>147</v>
      </c>
      <c r="BE170" s="151">
        <f t="shared" si="24"/>
        <v>0</v>
      </c>
      <c r="BF170" s="151">
        <f t="shared" si="25"/>
        <v>0</v>
      </c>
      <c r="BG170" s="151">
        <f t="shared" si="26"/>
        <v>0</v>
      </c>
      <c r="BH170" s="151">
        <f t="shared" si="27"/>
        <v>0</v>
      </c>
      <c r="BI170" s="151">
        <f t="shared" si="28"/>
        <v>0</v>
      </c>
      <c r="BJ170" s="14" t="s">
        <v>154</v>
      </c>
      <c r="BK170" s="151">
        <f t="shared" si="29"/>
        <v>0</v>
      </c>
      <c r="BL170" s="14" t="s">
        <v>153</v>
      </c>
      <c r="BM170" s="150" t="s">
        <v>522</v>
      </c>
    </row>
    <row r="171" spans="1:65" s="2" customFormat="1" ht="16.5" customHeight="1">
      <c r="A171" s="26"/>
      <c r="B171" s="138"/>
      <c r="C171" s="139" t="s">
        <v>218</v>
      </c>
      <c r="D171" s="139" t="s">
        <v>149</v>
      </c>
      <c r="E171" s="140" t="s">
        <v>1049</v>
      </c>
      <c r="F171" s="141" t="s">
        <v>1050</v>
      </c>
      <c r="G171" s="142" t="s">
        <v>284</v>
      </c>
      <c r="H171" s="143">
        <v>10</v>
      </c>
      <c r="I171" s="144"/>
      <c r="J171" s="144">
        <f t="shared" si="20"/>
        <v>0</v>
      </c>
      <c r="K171" s="145"/>
      <c r="L171" s="27"/>
      <c r="M171" s="146" t="s">
        <v>1</v>
      </c>
      <c r="N171" s="147" t="s">
        <v>39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153</v>
      </c>
      <c r="AT171" s="150" t="s">
        <v>149</v>
      </c>
      <c r="AU171" s="150" t="s">
        <v>154</v>
      </c>
      <c r="AY171" s="14" t="s">
        <v>147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154</v>
      </c>
      <c r="BK171" s="151">
        <f t="shared" si="29"/>
        <v>0</v>
      </c>
      <c r="BL171" s="14" t="s">
        <v>153</v>
      </c>
      <c r="BM171" s="150" t="s">
        <v>530</v>
      </c>
    </row>
    <row r="172" spans="1:65" s="2" customFormat="1" ht="24" customHeight="1">
      <c r="A172" s="26"/>
      <c r="B172" s="138"/>
      <c r="C172" s="139" t="s">
        <v>222</v>
      </c>
      <c r="D172" s="139" t="s">
        <v>149</v>
      </c>
      <c r="E172" s="140" t="s">
        <v>1051</v>
      </c>
      <c r="F172" s="141" t="s">
        <v>1052</v>
      </c>
      <c r="G172" s="142" t="s">
        <v>284</v>
      </c>
      <c r="H172" s="143">
        <v>10</v>
      </c>
      <c r="I172" s="144"/>
      <c r="J172" s="144">
        <f t="shared" si="20"/>
        <v>0</v>
      </c>
      <c r="K172" s="145"/>
      <c r="L172" s="27"/>
      <c r="M172" s="146" t="s">
        <v>1</v>
      </c>
      <c r="N172" s="147" t="s">
        <v>39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153</v>
      </c>
      <c r="AT172" s="150" t="s">
        <v>149</v>
      </c>
      <c r="AU172" s="150" t="s">
        <v>154</v>
      </c>
      <c r="AY172" s="14" t="s">
        <v>147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154</v>
      </c>
      <c r="BK172" s="151">
        <f t="shared" si="29"/>
        <v>0</v>
      </c>
      <c r="BL172" s="14" t="s">
        <v>153</v>
      </c>
      <c r="BM172" s="150" t="s">
        <v>362</v>
      </c>
    </row>
    <row r="173" spans="1:65" s="2" customFormat="1" ht="24" customHeight="1">
      <c r="A173" s="26"/>
      <c r="B173" s="138"/>
      <c r="C173" s="139" t="s">
        <v>226</v>
      </c>
      <c r="D173" s="139" t="s">
        <v>149</v>
      </c>
      <c r="E173" s="140" t="s">
        <v>1055</v>
      </c>
      <c r="F173" s="141" t="s">
        <v>1056</v>
      </c>
      <c r="G173" s="142" t="s">
        <v>284</v>
      </c>
      <c r="H173" s="143">
        <v>5</v>
      </c>
      <c r="I173" s="144"/>
      <c r="J173" s="144">
        <f t="shared" si="20"/>
        <v>0</v>
      </c>
      <c r="K173" s="145"/>
      <c r="L173" s="27"/>
      <c r="M173" s="146" t="s">
        <v>1</v>
      </c>
      <c r="N173" s="147" t="s">
        <v>39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153</v>
      </c>
      <c r="AT173" s="150" t="s">
        <v>149</v>
      </c>
      <c r="AU173" s="150" t="s">
        <v>154</v>
      </c>
      <c r="AY173" s="14" t="s">
        <v>147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154</v>
      </c>
      <c r="BK173" s="151">
        <f t="shared" si="29"/>
        <v>0</v>
      </c>
      <c r="BL173" s="14" t="s">
        <v>153</v>
      </c>
      <c r="BM173" s="150" t="s">
        <v>370</v>
      </c>
    </row>
    <row r="174" spans="1:65" s="2" customFormat="1" ht="16.5" customHeight="1">
      <c r="A174" s="26"/>
      <c r="B174" s="138"/>
      <c r="C174" s="139" t="s">
        <v>231</v>
      </c>
      <c r="D174" s="139" t="s">
        <v>149</v>
      </c>
      <c r="E174" s="140" t="s">
        <v>1072</v>
      </c>
      <c r="F174" s="141" t="s">
        <v>1073</v>
      </c>
      <c r="G174" s="142" t="s">
        <v>284</v>
      </c>
      <c r="H174" s="143">
        <v>5</v>
      </c>
      <c r="I174" s="144"/>
      <c r="J174" s="144">
        <f t="shared" si="20"/>
        <v>0</v>
      </c>
      <c r="K174" s="145"/>
      <c r="L174" s="27"/>
      <c r="M174" s="146" t="s">
        <v>1</v>
      </c>
      <c r="N174" s="147" t="s">
        <v>39</v>
      </c>
      <c r="O174" s="148">
        <v>0</v>
      </c>
      <c r="P174" s="148">
        <f t="shared" si="21"/>
        <v>0</v>
      </c>
      <c r="Q174" s="148">
        <v>0</v>
      </c>
      <c r="R174" s="148">
        <f t="shared" si="22"/>
        <v>0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153</v>
      </c>
      <c r="AT174" s="150" t="s">
        <v>149</v>
      </c>
      <c r="AU174" s="150" t="s">
        <v>154</v>
      </c>
      <c r="AY174" s="14" t="s">
        <v>147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154</v>
      </c>
      <c r="BK174" s="151">
        <f t="shared" si="29"/>
        <v>0</v>
      </c>
      <c r="BL174" s="14" t="s">
        <v>153</v>
      </c>
      <c r="BM174" s="150" t="s">
        <v>378</v>
      </c>
    </row>
    <row r="175" spans="1:65" s="2" customFormat="1" ht="24" customHeight="1">
      <c r="A175" s="26"/>
      <c r="B175" s="138"/>
      <c r="C175" s="139" t="s">
        <v>234</v>
      </c>
      <c r="D175" s="139" t="s">
        <v>149</v>
      </c>
      <c r="E175" s="140" t="s">
        <v>1059</v>
      </c>
      <c r="F175" s="141" t="s">
        <v>680</v>
      </c>
      <c r="G175" s="142" t="s">
        <v>409</v>
      </c>
      <c r="H175" s="143">
        <v>1</v>
      </c>
      <c r="I175" s="144"/>
      <c r="J175" s="144">
        <f t="shared" si="20"/>
        <v>0</v>
      </c>
      <c r="K175" s="145"/>
      <c r="L175" s="27"/>
      <c r="M175" s="146" t="s">
        <v>1</v>
      </c>
      <c r="N175" s="147" t="s">
        <v>39</v>
      </c>
      <c r="O175" s="148">
        <v>0</v>
      </c>
      <c r="P175" s="148">
        <f t="shared" si="21"/>
        <v>0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153</v>
      </c>
      <c r="AT175" s="150" t="s">
        <v>149</v>
      </c>
      <c r="AU175" s="150" t="s">
        <v>154</v>
      </c>
      <c r="AY175" s="14" t="s">
        <v>147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154</v>
      </c>
      <c r="BK175" s="151">
        <f t="shared" si="29"/>
        <v>0</v>
      </c>
      <c r="BL175" s="14" t="s">
        <v>153</v>
      </c>
      <c r="BM175" s="150" t="s">
        <v>386</v>
      </c>
    </row>
    <row r="176" spans="1:65" s="2" customFormat="1" ht="16.5" customHeight="1">
      <c r="A176" s="26"/>
      <c r="B176" s="138"/>
      <c r="C176" s="139" t="s">
        <v>238</v>
      </c>
      <c r="D176" s="139" t="s">
        <v>149</v>
      </c>
      <c r="E176" s="140" t="s">
        <v>1060</v>
      </c>
      <c r="F176" s="141" t="s">
        <v>413</v>
      </c>
      <c r="G176" s="142" t="s">
        <v>324</v>
      </c>
      <c r="H176" s="143">
        <v>30</v>
      </c>
      <c r="I176" s="144"/>
      <c r="J176" s="144">
        <f t="shared" si="20"/>
        <v>0</v>
      </c>
      <c r="K176" s="145"/>
      <c r="L176" s="27"/>
      <c r="M176" s="146" t="s">
        <v>1</v>
      </c>
      <c r="N176" s="147" t="s">
        <v>39</v>
      </c>
      <c r="O176" s="148">
        <v>0</v>
      </c>
      <c r="P176" s="148">
        <f t="shared" si="21"/>
        <v>0</v>
      </c>
      <c r="Q176" s="148">
        <v>0</v>
      </c>
      <c r="R176" s="148">
        <f t="shared" si="22"/>
        <v>0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153</v>
      </c>
      <c r="AT176" s="150" t="s">
        <v>149</v>
      </c>
      <c r="AU176" s="150" t="s">
        <v>154</v>
      </c>
      <c r="AY176" s="14" t="s">
        <v>147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154</v>
      </c>
      <c r="BK176" s="151">
        <f t="shared" si="29"/>
        <v>0</v>
      </c>
      <c r="BL176" s="14" t="s">
        <v>153</v>
      </c>
      <c r="BM176" s="150" t="s">
        <v>394</v>
      </c>
    </row>
    <row r="177" spans="1:65" s="2" customFormat="1" ht="16.5" customHeight="1">
      <c r="A177" s="26"/>
      <c r="B177" s="138"/>
      <c r="C177" s="139" t="s">
        <v>242</v>
      </c>
      <c r="D177" s="139" t="s">
        <v>149</v>
      </c>
      <c r="E177" s="140" t="s">
        <v>1214</v>
      </c>
      <c r="F177" s="141" t="s">
        <v>1075</v>
      </c>
      <c r="G177" s="142" t="s">
        <v>324</v>
      </c>
      <c r="H177" s="143">
        <v>1</v>
      </c>
      <c r="I177" s="144"/>
      <c r="J177" s="144">
        <f t="shared" si="20"/>
        <v>0</v>
      </c>
      <c r="K177" s="145"/>
      <c r="L177" s="27"/>
      <c r="M177" s="146" t="s">
        <v>1</v>
      </c>
      <c r="N177" s="147" t="s">
        <v>39</v>
      </c>
      <c r="O177" s="148">
        <v>0</v>
      </c>
      <c r="P177" s="148">
        <f t="shared" si="21"/>
        <v>0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153</v>
      </c>
      <c r="AT177" s="150" t="s">
        <v>149</v>
      </c>
      <c r="AU177" s="150" t="s">
        <v>154</v>
      </c>
      <c r="AY177" s="14" t="s">
        <v>147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154</v>
      </c>
      <c r="BK177" s="151">
        <f t="shared" si="29"/>
        <v>0</v>
      </c>
      <c r="BL177" s="14" t="s">
        <v>153</v>
      </c>
      <c r="BM177" s="150" t="s">
        <v>402</v>
      </c>
    </row>
    <row r="178" spans="1:65" s="2" customFormat="1" ht="16.5" customHeight="1">
      <c r="A178" s="26"/>
      <c r="B178" s="138"/>
      <c r="C178" s="139" t="s">
        <v>246</v>
      </c>
      <c r="D178" s="139" t="s">
        <v>149</v>
      </c>
      <c r="E178" s="140" t="s">
        <v>1077</v>
      </c>
      <c r="F178" s="141" t="s">
        <v>1078</v>
      </c>
      <c r="G178" s="142" t="s">
        <v>324</v>
      </c>
      <c r="H178" s="143">
        <v>1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39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153</v>
      </c>
      <c r="AT178" s="150" t="s">
        <v>149</v>
      </c>
      <c r="AU178" s="150" t="s">
        <v>154</v>
      </c>
      <c r="AY178" s="14" t="s">
        <v>147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154</v>
      </c>
      <c r="BK178" s="151">
        <f t="shared" si="29"/>
        <v>0</v>
      </c>
      <c r="BL178" s="14" t="s">
        <v>153</v>
      </c>
      <c r="BM178" s="150" t="s">
        <v>411</v>
      </c>
    </row>
    <row r="179" spans="1:65" s="2" customFormat="1" ht="16.5" customHeight="1">
      <c r="A179" s="26"/>
      <c r="B179" s="138"/>
      <c r="C179" s="139" t="s">
        <v>7</v>
      </c>
      <c r="D179" s="139" t="s">
        <v>149</v>
      </c>
      <c r="E179" s="140" t="s">
        <v>1215</v>
      </c>
      <c r="F179" s="141" t="s">
        <v>1081</v>
      </c>
      <c r="G179" s="142" t="s">
        <v>324</v>
      </c>
      <c r="H179" s="143">
        <v>1</v>
      </c>
      <c r="I179" s="144"/>
      <c r="J179" s="144">
        <f t="shared" si="20"/>
        <v>0</v>
      </c>
      <c r="K179" s="145"/>
      <c r="L179" s="27"/>
      <c r="M179" s="146" t="s">
        <v>1</v>
      </c>
      <c r="N179" s="147" t="s">
        <v>39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153</v>
      </c>
      <c r="AT179" s="150" t="s">
        <v>149</v>
      </c>
      <c r="AU179" s="150" t="s">
        <v>154</v>
      </c>
      <c r="AY179" s="14" t="s">
        <v>147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154</v>
      </c>
      <c r="BK179" s="151">
        <f t="shared" si="29"/>
        <v>0</v>
      </c>
      <c r="BL179" s="14" t="s">
        <v>153</v>
      </c>
      <c r="BM179" s="150" t="s">
        <v>434</v>
      </c>
    </row>
    <row r="180" spans="1:65" s="2" customFormat="1" ht="16.5" customHeight="1">
      <c r="A180" s="26"/>
      <c r="B180" s="138"/>
      <c r="C180" s="139" t="s">
        <v>254</v>
      </c>
      <c r="D180" s="139" t="s">
        <v>149</v>
      </c>
      <c r="E180" s="140" t="s">
        <v>1069</v>
      </c>
      <c r="F180" s="141" t="s">
        <v>1070</v>
      </c>
      <c r="G180" s="142" t="s">
        <v>301</v>
      </c>
      <c r="H180" s="143">
        <v>24</v>
      </c>
      <c r="I180" s="144"/>
      <c r="J180" s="144">
        <f t="shared" si="20"/>
        <v>0</v>
      </c>
      <c r="K180" s="145"/>
      <c r="L180" s="27"/>
      <c r="M180" s="146" t="s">
        <v>1</v>
      </c>
      <c r="N180" s="147" t="s">
        <v>39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153</v>
      </c>
      <c r="AT180" s="150" t="s">
        <v>149</v>
      </c>
      <c r="AU180" s="150" t="s">
        <v>154</v>
      </c>
      <c r="AY180" s="14" t="s">
        <v>147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154</v>
      </c>
      <c r="BK180" s="151">
        <f t="shared" si="29"/>
        <v>0</v>
      </c>
      <c r="BL180" s="14" t="s">
        <v>153</v>
      </c>
      <c r="BM180" s="150" t="s">
        <v>442</v>
      </c>
    </row>
    <row r="181" spans="1:65" s="12" customFormat="1" ht="25.9" customHeight="1">
      <c r="B181" s="126"/>
      <c r="D181" s="127" t="s">
        <v>72</v>
      </c>
      <c r="E181" s="128" t="s">
        <v>1106</v>
      </c>
      <c r="F181" s="128" t="s">
        <v>1216</v>
      </c>
      <c r="J181" s="129">
        <f>BK181</f>
        <v>0</v>
      </c>
      <c r="L181" s="126"/>
      <c r="M181" s="130"/>
      <c r="N181" s="131"/>
      <c r="O181" s="131"/>
      <c r="P181" s="132">
        <f>SUM(P182:P186)</f>
        <v>0</v>
      </c>
      <c r="Q181" s="131"/>
      <c r="R181" s="132">
        <f>SUM(R182:R186)</f>
        <v>0</v>
      </c>
      <c r="S181" s="131"/>
      <c r="T181" s="133">
        <f>SUM(T182:T186)</f>
        <v>0</v>
      </c>
      <c r="AR181" s="127" t="s">
        <v>81</v>
      </c>
      <c r="AT181" s="134" t="s">
        <v>72</v>
      </c>
      <c r="AU181" s="134" t="s">
        <v>73</v>
      </c>
      <c r="AY181" s="127" t="s">
        <v>147</v>
      </c>
      <c r="BK181" s="135">
        <f>SUM(BK182:BK186)</f>
        <v>0</v>
      </c>
    </row>
    <row r="182" spans="1:65" s="2" customFormat="1" ht="24" customHeight="1">
      <c r="A182" s="26"/>
      <c r="B182" s="138"/>
      <c r="C182" s="139" t="s">
        <v>81</v>
      </c>
      <c r="D182" s="139" t="s">
        <v>149</v>
      </c>
      <c r="E182" s="140" t="s">
        <v>1108</v>
      </c>
      <c r="F182" s="141" t="s">
        <v>1109</v>
      </c>
      <c r="G182" s="142" t="s">
        <v>1110</v>
      </c>
      <c r="H182" s="143">
        <v>24</v>
      </c>
      <c r="I182" s="144"/>
      <c r="J182" s="144">
        <f>ROUND(I182*H182,2)</f>
        <v>0</v>
      </c>
      <c r="K182" s="145"/>
      <c r="L182" s="27"/>
      <c r="M182" s="146" t="s">
        <v>1</v>
      </c>
      <c r="N182" s="147" t="s">
        <v>39</v>
      </c>
      <c r="O182" s="148">
        <v>0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153</v>
      </c>
      <c r="AT182" s="150" t="s">
        <v>149</v>
      </c>
      <c r="AU182" s="150" t="s">
        <v>81</v>
      </c>
      <c r="AY182" s="14" t="s">
        <v>147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4" t="s">
        <v>154</v>
      </c>
      <c r="BK182" s="151">
        <f>ROUND(I182*H182,2)</f>
        <v>0</v>
      </c>
      <c r="BL182" s="14" t="s">
        <v>153</v>
      </c>
      <c r="BM182" s="150" t="s">
        <v>446</v>
      </c>
    </row>
    <row r="183" spans="1:65" s="2" customFormat="1" ht="24" customHeight="1">
      <c r="A183" s="26"/>
      <c r="B183" s="138"/>
      <c r="C183" s="139" t="s">
        <v>154</v>
      </c>
      <c r="D183" s="139" t="s">
        <v>149</v>
      </c>
      <c r="E183" s="140" t="s">
        <v>1217</v>
      </c>
      <c r="F183" s="141" t="s">
        <v>1218</v>
      </c>
      <c r="G183" s="142" t="s">
        <v>1110</v>
      </c>
      <c r="H183" s="143">
        <v>72</v>
      </c>
      <c r="I183" s="144"/>
      <c r="J183" s="144">
        <f>ROUND(I183*H183,2)</f>
        <v>0</v>
      </c>
      <c r="K183" s="145"/>
      <c r="L183" s="27"/>
      <c r="M183" s="146" t="s">
        <v>1</v>
      </c>
      <c r="N183" s="147" t="s">
        <v>39</v>
      </c>
      <c r="O183" s="148">
        <v>0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153</v>
      </c>
      <c r="AT183" s="150" t="s">
        <v>149</v>
      </c>
      <c r="AU183" s="150" t="s">
        <v>81</v>
      </c>
      <c r="AY183" s="14" t="s">
        <v>147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4" t="s">
        <v>154</v>
      </c>
      <c r="BK183" s="151">
        <f>ROUND(I183*H183,2)</f>
        <v>0</v>
      </c>
      <c r="BL183" s="14" t="s">
        <v>153</v>
      </c>
      <c r="BM183" s="150" t="s">
        <v>422</v>
      </c>
    </row>
    <row r="184" spans="1:65" s="2" customFormat="1" ht="36" customHeight="1">
      <c r="A184" s="26"/>
      <c r="B184" s="138"/>
      <c r="C184" s="139" t="s">
        <v>193</v>
      </c>
      <c r="D184" s="139" t="s">
        <v>149</v>
      </c>
      <c r="E184" s="140" t="s">
        <v>1219</v>
      </c>
      <c r="F184" s="141" t="s">
        <v>1220</v>
      </c>
      <c r="G184" s="142" t="s">
        <v>1110</v>
      </c>
      <c r="H184" s="143">
        <v>16</v>
      </c>
      <c r="I184" s="144"/>
      <c r="J184" s="144">
        <f>ROUND(I184*H184,2)</f>
        <v>0</v>
      </c>
      <c r="K184" s="145"/>
      <c r="L184" s="27"/>
      <c r="M184" s="146" t="s">
        <v>1</v>
      </c>
      <c r="N184" s="147" t="s">
        <v>39</v>
      </c>
      <c r="O184" s="148">
        <v>0</v>
      </c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153</v>
      </c>
      <c r="AT184" s="150" t="s">
        <v>149</v>
      </c>
      <c r="AU184" s="150" t="s">
        <v>81</v>
      </c>
      <c r="AY184" s="14" t="s">
        <v>147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4" t="s">
        <v>154</v>
      </c>
      <c r="BK184" s="151">
        <f>ROUND(I184*H184,2)</f>
        <v>0</v>
      </c>
      <c r="BL184" s="14" t="s">
        <v>153</v>
      </c>
      <c r="BM184" s="150" t="s">
        <v>426</v>
      </c>
    </row>
    <row r="185" spans="1:65" s="2" customFormat="1" ht="16.5" customHeight="1">
      <c r="A185" s="26"/>
      <c r="B185" s="138"/>
      <c r="C185" s="139" t="s">
        <v>153</v>
      </c>
      <c r="D185" s="139" t="s">
        <v>149</v>
      </c>
      <c r="E185" s="140" t="s">
        <v>1118</v>
      </c>
      <c r="F185" s="141" t="s">
        <v>1119</v>
      </c>
      <c r="G185" s="142" t="s">
        <v>356</v>
      </c>
      <c r="H185" s="143">
        <v>1</v>
      </c>
      <c r="I185" s="144"/>
      <c r="J185" s="144">
        <f>ROUND(I185*H185,2)</f>
        <v>0</v>
      </c>
      <c r="K185" s="145"/>
      <c r="L185" s="27"/>
      <c r="M185" s="146" t="s">
        <v>1</v>
      </c>
      <c r="N185" s="147" t="s">
        <v>39</v>
      </c>
      <c r="O185" s="148">
        <v>0</v>
      </c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153</v>
      </c>
      <c r="AT185" s="150" t="s">
        <v>149</v>
      </c>
      <c r="AU185" s="150" t="s">
        <v>81</v>
      </c>
      <c r="AY185" s="14" t="s">
        <v>147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4" t="s">
        <v>154</v>
      </c>
      <c r="BK185" s="151">
        <f>ROUND(I185*H185,2)</f>
        <v>0</v>
      </c>
      <c r="BL185" s="14" t="s">
        <v>153</v>
      </c>
      <c r="BM185" s="150" t="s">
        <v>458</v>
      </c>
    </row>
    <row r="186" spans="1:65" s="2" customFormat="1" ht="16.5" customHeight="1">
      <c r="A186" s="26"/>
      <c r="B186" s="138"/>
      <c r="C186" s="139" t="s">
        <v>73</v>
      </c>
      <c r="D186" s="139" t="s">
        <v>149</v>
      </c>
      <c r="E186" s="140" t="s">
        <v>1221</v>
      </c>
      <c r="F186" s="141" t="s">
        <v>1122</v>
      </c>
      <c r="G186" s="142" t="s">
        <v>356</v>
      </c>
      <c r="H186" s="143">
        <v>1</v>
      </c>
      <c r="I186" s="144"/>
      <c r="J186" s="144">
        <f>ROUND(I186*H186,2)</f>
        <v>0</v>
      </c>
      <c r="K186" s="145"/>
      <c r="L186" s="27"/>
      <c r="M186" s="152" t="s">
        <v>1</v>
      </c>
      <c r="N186" s="153" t="s">
        <v>39</v>
      </c>
      <c r="O186" s="154">
        <v>0</v>
      </c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153</v>
      </c>
      <c r="AT186" s="150" t="s">
        <v>149</v>
      </c>
      <c r="AU186" s="150" t="s">
        <v>81</v>
      </c>
      <c r="AY186" s="14" t="s">
        <v>147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4" t="s">
        <v>154</v>
      </c>
      <c r="BK186" s="151">
        <f>ROUND(I186*H186,2)</f>
        <v>0</v>
      </c>
      <c r="BL186" s="14" t="s">
        <v>153</v>
      </c>
      <c r="BM186" s="150" t="s">
        <v>466</v>
      </c>
    </row>
    <row r="187" spans="1:65" s="2" customFormat="1" ht="7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21:K18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8"/>
  <sheetViews>
    <sheetView showGridLines="0" topLeftCell="A107" workbookViewId="0">
      <selection activeCell="I120" sqref="I120:I127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124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ROUND((SUM(BE118:BE127)),  2)</f>
        <v>0</v>
      </c>
      <c r="G33" s="26"/>
      <c r="H33" s="26"/>
      <c r="I33" s="95">
        <v>0.2</v>
      </c>
      <c r="J33" s="94">
        <f>ROUND(((SUM(BE118:BE127))*I33),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ROUND((SUM(BF118:BF127)),  2)</f>
        <v>0</v>
      </c>
      <c r="G34" s="26"/>
      <c r="H34" s="26"/>
      <c r="I34" s="95">
        <v>0.2</v>
      </c>
      <c r="J34" s="94">
        <f>ROUND(((SUM(BF118:BF127))*I34),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ROUND((SUM(BG118:BG127)),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ROUND((SUM(BH118:BH127)),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ROUND((SUM(BI118:BI127)),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101 - HTÚ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7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7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5" customHeight="1">
      <c r="A105" s="26"/>
      <c r="B105" s="27"/>
      <c r="C105" s="18" t="s">
        <v>133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7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68" t="str">
        <f>E7</f>
        <v>VÝSTAVBA KOMPOSTÁRNE V MESTE ZLATÉ MORAVCE</v>
      </c>
      <c r="F108" s="269"/>
      <c r="G108" s="269"/>
      <c r="H108" s="269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50" t="str">
        <f>E9</f>
        <v>SO 101 - HTÚ</v>
      </c>
      <c r="F110" s="267"/>
      <c r="G110" s="267"/>
      <c r="H110" s="26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7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Zlaté Moravce, p.č. 14160/1, 14160/5</v>
      </c>
      <c r="G112" s="26"/>
      <c r="H112" s="26"/>
      <c r="I112" s="23" t="s">
        <v>19</v>
      </c>
      <c r="J112" s="49" t="str">
        <f>IF(J12="","",J12)</f>
        <v>10. 12. 2019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7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5" customHeight="1">
      <c r="A114" s="26"/>
      <c r="B114" s="27"/>
      <c r="C114" s="23" t="s">
        <v>21</v>
      </c>
      <c r="D114" s="26"/>
      <c r="E114" s="26"/>
      <c r="F114" s="21" t="str">
        <f>E15</f>
        <v>Mesto Zlaté Moravce</v>
      </c>
      <c r="G114" s="26"/>
      <c r="H114" s="26"/>
      <c r="I114" s="23" t="s">
        <v>27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30</v>
      </c>
      <c r="J115" s="24" t="str">
        <f>E24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4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134</v>
      </c>
      <c r="D117" s="118" t="s">
        <v>58</v>
      </c>
      <c r="E117" s="118" t="s">
        <v>54</v>
      </c>
      <c r="F117" s="118" t="s">
        <v>55</v>
      </c>
      <c r="G117" s="118" t="s">
        <v>135</v>
      </c>
      <c r="H117" s="118" t="s">
        <v>136</v>
      </c>
      <c r="I117" s="118" t="s">
        <v>137</v>
      </c>
      <c r="J117" s="119" t="s">
        <v>128</v>
      </c>
      <c r="K117" s="120" t="s">
        <v>138</v>
      </c>
      <c r="L117" s="121"/>
      <c r="M117" s="56" t="s">
        <v>1</v>
      </c>
      <c r="N117" s="57" t="s">
        <v>37</v>
      </c>
      <c r="O117" s="57" t="s">
        <v>139</v>
      </c>
      <c r="P117" s="57" t="s">
        <v>140</v>
      </c>
      <c r="Q117" s="57" t="s">
        <v>141</v>
      </c>
      <c r="R117" s="57" t="s">
        <v>142</v>
      </c>
      <c r="S117" s="57" t="s">
        <v>143</v>
      </c>
      <c r="T117" s="58" t="s">
        <v>144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129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1795.9691559999999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72</v>
      </c>
      <c r="AU118" s="14" t="s">
        <v>130</v>
      </c>
      <c r="BK118" s="125">
        <f>BK119</f>
        <v>0</v>
      </c>
    </row>
    <row r="119" spans="1:65" s="12" customFormat="1" ht="25.9" customHeight="1">
      <c r="B119" s="126"/>
      <c r="D119" s="127" t="s">
        <v>72</v>
      </c>
      <c r="E119" s="128" t="s">
        <v>145</v>
      </c>
      <c r="F119" s="128" t="s">
        <v>146</v>
      </c>
      <c r="J119" s="129">
        <f>BK119</f>
        <v>0</v>
      </c>
      <c r="L119" s="126"/>
      <c r="M119" s="130"/>
      <c r="N119" s="131"/>
      <c r="O119" s="131"/>
      <c r="P119" s="132">
        <f>P120</f>
        <v>1795.9691559999999</v>
      </c>
      <c r="Q119" s="131"/>
      <c r="R119" s="132">
        <f>R120</f>
        <v>0</v>
      </c>
      <c r="S119" s="131"/>
      <c r="T119" s="133">
        <f>T120</f>
        <v>0</v>
      </c>
      <c r="AR119" s="127" t="s">
        <v>81</v>
      </c>
      <c r="AT119" s="134" t="s">
        <v>72</v>
      </c>
      <c r="AU119" s="134" t="s">
        <v>73</v>
      </c>
      <c r="AY119" s="127" t="s">
        <v>147</v>
      </c>
      <c r="BK119" s="135">
        <f>BK120</f>
        <v>0</v>
      </c>
    </row>
    <row r="120" spans="1:65" s="12" customFormat="1" ht="22.9" customHeight="1">
      <c r="B120" s="126"/>
      <c r="D120" s="127" t="s">
        <v>72</v>
      </c>
      <c r="E120" s="136" t="s">
        <v>81</v>
      </c>
      <c r="F120" s="136" t="s">
        <v>148</v>
      </c>
      <c r="J120" s="137">
        <f>BK120</f>
        <v>0</v>
      </c>
      <c r="L120" s="126"/>
      <c r="M120" s="130"/>
      <c r="N120" s="131"/>
      <c r="O120" s="131"/>
      <c r="P120" s="132">
        <f>SUM(P121:P127)</f>
        <v>1795.9691559999999</v>
      </c>
      <c r="Q120" s="131"/>
      <c r="R120" s="132">
        <f>SUM(R121:R127)</f>
        <v>0</v>
      </c>
      <c r="S120" s="131"/>
      <c r="T120" s="133">
        <f>SUM(T121:T127)</f>
        <v>0</v>
      </c>
      <c r="AR120" s="127" t="s">
        <v>81</v>
      </c>
      <c r="AT120" s="134" t="s">
        <v>72</v>
      </c>
      <c r="AU120" s="134" t="s">
        <v>81</v>
      </c>
      <c r="AY120" s="127" t="s">
        <v>147</v>
      </c>
      <c r="BK120" s="135">
        <f>SUM(BK121:BK127)</f>
        <v>0</v>
      </c>
    </row>
    <row r="121" spans="1:65" s="2" customFormat="1" ht="24" customHeight="1">
      <c r="A121" s="26"/>
      <c r="B121" s="138"/>
      <c r="C121" s="139" t="s">
        <v>81</v>
      </c>
      <c r="D121" s="139" t="s">
        <v>149</v>
      </c>
      <c r="E121" s="140" t="s">
        <v>150</v>
      </c>
      <c r="F121" s="141" t="s">
        <v>151</v>
      </c>
      <c r="G121" s="142" t="s">
        <v>152</v>
      </c>
      <c r="H121" s="143">
        <v>5564.018</v>
      </c>
      <c r="I121" s="144"/>
      <c r="J121" s="144">
        <f t="shared" ref="J121:J127" si="0">ROUND(I121*H121,2)</f>
        <v>0</v>
      </c>
      <c r="K121" s="145"/>
      <c r="L121" s="27"/>
      <c r="M121" s="146" t="s">
        <v>1</v>
      </c>
      <c r="N121" s="147" t="s">
        <v>39</v>
      </c>
      <c r="O121" s="148">
        <v>0.108</v>
      </c>
      <c r="P121" s="148">
        <f t="shared" ref="P121:P127" si="1">O121*H121</f>
        <v>600.91394400000001</v>
      </c>
      <c r="Q121" s="148">
        <v>0</v>
      </c>
      <c r="R121" s="148">
        <f t="shared" ref="R121:R127" si="2">Q121*H121</f>
        <v>0</v>
      </c>
      <c r="S121" s="148">
        <v>0</v>
      </c>
      <c r="T121" s="149">
        <f t="shared" ref="T121:T127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153</v>
      </c>
      <c r="AT121" s="150" t="s">
        <v>149</v>
      </c>
      <c r="AU121" s="150" t="s">
        <v>154</v>
      </c>
      <c r="AY121" s="14" t="s">
        <v>147</v>
      </c>
      <c r="BE121" s="151">
        <f t="shared" ref="BE121:BE127" si="4">IF(N121="základná",J121,0)</f>
        <v>0</v>
      </c>
      <c r="BF121" s="151">
        <f t="shared" ref="BF121:BF127" si="5">IF(N121="znížená",J121,0)</f>
        <v>0</v>
      </c>
      <c r="BG121" s="151">
        <f t="shared" ref="BG121:BG127" si="6">IF(N121="zákl. prenesená",J121,0)</f>
        <v>0</v>
      </c>
      <c r="BH121" s="151">
        <f t="shared" ref="BH121:BH127" si="7">IF(N121="zníž. prenesená",J121,0)</f>
        <v>0</v>
      </c>
      <c r="BI121" s="151">
        <f t="shared" ref="BI121:BI127" si="8">IF(N121="nulová",J121,0)</f>
        <v>0</v>
      </c>
      <c r="BJ121" s="14" t="s">
        <v>154</v>
      </c>
      <c r="BK121" s="151">
        <f t="shared" ref="BK121:BK127" si="9">ROUND(I121*H121,2)</f>
        <v>0</v>
      </c>
      <c r="BL121" s="14" t="s">
        <v>153</v>
      </c>
      <c r="BM121" s="150" t="s">
        <v>155</v>
      </c>
    </row>
    <row r="122" spans="1:65" s="2" customFormat="1" ht="24" customHeight="1">
      <c r="A122" s="26"/>
      <c r="B122" s="138"/>
      <c r="C122" s="139" t="s">
        <v>154</v>
      </c>
      <c r="D122" s="139" t="s">
        <v>149</v>
      </c>
      <c r="E122" s="140" t="s">
        <v>156</v>
      </c>
      <c r="F122" s="141" t="s">
        <v>157</v>
      </c>
      <c r="G122" s="142" t="s">
        <v>152</v>
      </c>
      <c r="H122" s="143">
        <v>5564.018</v>
      </c>
      <c r="I122" s="144"/>
      <c r="J122" s="144">
        <f t="shared" si="0"/>
        <v>0</v>
      </c>
      <c r="K122" s="145"/>
      <c r="L122" s="27"/>
      <c r="M122" s="146" t="s">
        <v>1</v>
      </c>
      <c r="N122" s="147" t="s">
        <v>39</v>
      </c>
      <c r="O122" s="148">
        <v>7.6999999999999999E-2</v>
      </c>
      <c r="P122" s="148">
        <f t="shared" si="1"/>
        <v>428.42938600000002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153</v>
      </c>
      <c r="AT122" s="150" t="s">
        <v>149</v>
      </c>
      <c r="AU122" s="150" t="s">
        <v>154</v>
      </c>
      <c r="AY122" s="14" t="s">
        <v>147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154</v>
      </c>
      <c r="BK122" s="151">
        <f t="shared" si="9"/>
        <v>0</v>
      </c>
      <c r="BL122" s="14" t="s">
        <v>153</v>
      </c>
      <c r="BM122" s="150" t="s">
        <v>158</v>
      </c>
    </row>
    <row r="123" spans="1:65" s="2" customFormat="1" ht="24" customHeight="1">
      <c r="A123" s="26"/>
      <c r="B123" s="138"/>
      <c r="C123" s="139" t="s">
        <v>159</v>
      </c>
      <c r="D123" s="139" t="s">
        <v>149</v>
      </c>
      <c r="E123" s="140" t="s">
        <v>160</v>
      </c>
      <c r="F123" s="141" t="s">
        <v>161</v>
      </c>
      <c r="G123" s="142" t="s">
        <v>152</v>
      </c>
      <c r="H123" s="143">
        <v>5104.6570000000002</v>
      </c>
      <c r="I123" s="144"/>
      <c r="J123" s="144">
        <f t="shared" si="0"/>
        <v>0</v>
      </c>
      <c r="K123" s="145"/>
      <c r="L123" s="27"/>
      <c r="M123" s="146" t="s">
        <v>1</v>
      </c>
      <c r="N123" s="147" t="s">
        <v>39</v>
      </c>
      <c r="O123" s="148">
        <v>6.9000000000000006E-2</v>
      </c>
      <c r="P123" s="148">
        <f t="shared" si="1"/>
        <v>352.22133300000002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153</v>
      </c>
      <c r="AT123" s="150" t="s">
        <v>149</v>
      </c>
      <c r="AU123" s="150" t="s">
        <v>154</v>
      </c>
      <c r="AY123" s="14" t="s">
        <v>147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154</v>
      </c>
      <c r="BK123" s="151">
        <f t="shared" si="9"/>
        <v>0</v>
      </c>
      <c r="BL123" s="14" t="s">
        <v>153</v>
      </c>
      <c r="BM123" s="150" t="s">
        <v>162</v>
      </c>
    </row>
    <row r="124" spans="1:65" s="196" customFormat="1" ht="36" customHeight="1">
      <c r="A124" s="182"/>
      <c r="B124" s="183"/>
      <c r="C124" s="184" t="s">
        <v>163</v>
      </c>
      <c r="D124" s="184" t="s">
        <v>149</v>
      </c>
      <c r="E124" s="185" t="s">
        <v>1227</v>
      </c>
      <c r="F124" s="186" t="s">
        <v>1222</v>
      </c>
      <c r="G124" s="187" t="s">
        <v>152</v>
      </c>
      <c r="H124" s="188">
        <v>5104.6570000000002</v>
      </c>
      <c r="I124" s="189"/>
      <c r="J124" s="189">
        <f t="shared" si="0"/>
        <v>0</v>
      </c>
      <c r="K124" s="190"/>
      <c r="L124" s="191"/>
      <c r="M124" s="192" t="s">
        <v>1</v>
      </c>
      <c r="N124" s="193" t="s">
        <v>39</v>
      </c>
      <c r="O124" s="194">
        <v>5.3999999999999999E-2</v>
      </c>
      <c r="P124" s="194">
        <f t="shared" si="1"/>
        <v>275.651478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R124" s="197" t="s">
        <v>153</v>
      </c>
      <c r="AT124" s="197" t="s">
        <v>149</v>
      </c>
      <c r="AU124" s="197" t="s">
        <v>154</v>
      </c>
      <c r="AY124" s="198" t="s">
        <v>147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98" t="s">
        <v>154</v>
      </c>
      <c r="BK124" s="199">
        <f t="shared" si="9"/>
        <v>0</v>
      </c>
      <c r="BL124" s="198" t="s">
        <v>153</v>
      </c>
      <c r="BM124" s="197" t="s">
        <v>164</v>
      </c>
    </row>
    <row r="125" spans="1:65" s="2" customFormat="1" ht="16.5" customHeight="1">
      <c r="A125" s="26"/>
      <c r="B125" s="138"/>
      <c r="C125" s="139" t="s">
        <v>165</v>
      </c>
      <c r="D125" s="139" t="s">
        <v>149</v>
      </c>
      <c r="E125" s="140" t="s">
        <v>166</v>
      </c>
      <c r="F125" s="141" t="s">
        <v>167</v>
      </c>
      <c r="G125" s="142" t="s">
        <v>152</v>
      </c>
      <c r="H125" s="143">
        <v>5104.6570000000002</v>
      </c>
      <c r="I125" s="144"/>
      <c r="J125" s="144">
        <f t="shared" si="0"/>
        <v>0</v>
      </c>
      <c r="K125" s="145"/>
      <c r="L125" s="27"/>
      <c r="M125" s="146" t="s">
        <v>1</v>
      </c>
      <c r="N125" s="147" t="s">
        <v>39</v>
      </c>
      <c r="O125" s="148">
        <v>7.0000000000000001E-3</v>
      </c>
      <c r="P125" s="148">
        <f t="shared" si="1"/>
        <v>35.732599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154</v>
      </c>
      <c r="AY125" s="14" t="s">
        <v>147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154</v>
      </c>
      <c r="BK125" s="151">
        <f t="shared" si="9"/>
        <v>0</v>
      </c>
      <c r="BL125" s="14" t="s">
        <v>153</v>
      </c>
      <c r="BM125" s="150" t="s">
        <v>168</v>
      </c>
    </row>
    <row r="126" spans="1:65" s="2" customFormat="1" ht="24" customHeight="1">
      <c r="A126" s="26"/>
      <c r="B126" s="138"/>
      <c r="C126" s="139" t="s">
        <v>169</v>
      </c>
      <c r="D126" s="139" t="s">
        <v>149</v>
      </c>
      <c r="E126" s="140" t="s">
        <v>170</v>
      </c>
      <c r="F126" s="141" t="s">
        <v>171</v>
      </c>
      <c r="G126" s="142" t="s">
        <v>152</v>
      </c>
      <c r="H126" s="143">
        <v>179.334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39</v>
      </c>
      <c r="O126" s="148">
        <v>0.22900000000000001</v>
      </c>
      <c r="P126" s="148">
        <f t="shared" si="1"/>
        <v>41.067486000000002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153</v>
      </c>
      <c r="AT126" s="150" t="s">
        <v>149</v>
      </c>
      <c r="AU126" s="150" t="s">
        <v>154</v>
      </c>
      <c r="AY126" s="14" t="s">
        <v>147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154</v>
      </c>
      <c r="BK126" s="151">
        <f t="shared" si="9"/>
        <v>0</v>
      </c>
      <c r="BL126" s="14" t="s">
        <v>153</v>
      </c>
      <c r="BM126" s="150" t="s">
        <v>172</v>
      </c>
    </row>
    <row r="127" spans="1:65" s="2" customFormat="1" ht="24" customHeight="1">
      <c r="A127" s="26"/>
      <c r="B127" s="138"/>
      <c r="C127" s="139" t="s">
        <v>173</v>
      </c>
      <c r="D127" s="139" t="s">
        <v>149</v>
      </c>
      <c r="E127" s="140" t="s">
        <v>174</v>
      </c>
      <c r="F127" s="141" t="s">
        <v>175</v>
      </c>
      <c r="G127" s="142" t="s">
        <v>176</v>
      </c>
      <c r="H127" s="143">
        <v>3644.29</v>
      </c>
      <c r="I127" s="144"/>
      <c r="J127" s="144">
        <f t="shared" si="0"/>
        <v>0</v>
      </c>
      <c r="K127" s="145"/>
      <c r="L127" s="27"/>
      <c r="M127" s="152" t="s">
        <v>1</v>
      </c>
      <c r="N127" s="153" t="s">
        <v>39</v>
      </c>
      <c r="O127" s="154">
        <v>1.7000000000000001E-2</v>
      </c>
      <c r="P127" s="154">
        <f t="shared" si="1"/>
        <v>61.952930000000002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154</v>
      </c>
      <c r="BK127" s="151">
        <f t="shared" si="9"/>
        <v>0</v>
      </c>
      <c r="BL127" s="14" t="s">
        <v>153</v>
      </c>
      <c r="BM127" s="150" t="s">
        <v>177</v>
      </c>
    </row>
    <row r="128" spans="1:65" s="2" customFormat="1" ht="7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5"/>
  <sheetViews>
    <sheetView showGridLines="0" topLeftCell="A79" workbookViewId="0">
      <selection activeCell="I132" sqref="I132:I225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85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178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ROUND((SUM(BE130:BE224)),  2)</f>
        <v>0</v>
      </c>
      <c r="G33" s="26"/>
      <c r="H33" s="26"/>
      <c r="I33" s="95">
        <v>0.2</v>
      </c>
      <c r="J33" s="94">
        <f>ROUND(((SUM(BE130:BE224))*I33),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ROUND((SUM(BF130:BF224)),  2)</f>
        <v>0</v>
      </c>
      <c r="G34" s="26"/>
      <c r="H34" s="26"/>
      <c r="I34" s="95">
        <v>0.2</v>
      </c>
      <c r="J34" s="94">
        <f>ROUND(((SUM(BF130:BF224))*I34),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ROUND((SUM(BG130:BG224)),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ROUND((SUM(BH130:BH224)),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ROUND((SUM(BI130:BI224)),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102 - HALA PRE DRVIĆ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179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899999999999999" hidden="1" customHeight="1">
      <c r="B99" s="111"/>
      <c r="D99" s="112" t="s">
        <v>180</v>
      </c>
      <c r="E99" s="113"/>
      <c r="F99" s="113"/>
      <c r="G99" s="113"/>
      <c r="H99" s="113"/>
      <c r="I99" s="113"/>
      <c r="J99" s="114">
        <f>J139</f>
        <v>0</v>
      </c>
      <c r="L99" s="111"/>
    </row>
    <row r="100" spans="1:31" s="10" customFormat="1" ht="19.899999999999999" hidden="1" customHeight="1">
      <c r="B100" s="111"/>
      <c r="D100" s="112" t="s">
        <v>181</v>
      </c>
      <c r="E100" s="113"/>
      <c r="F100" s="113"/>
      <c r="G100" s="113"/>
      <c r="H100" s="113"/>
      <c r="I100" s="113"/>
      <c r="J100" s="114">
        <f>J145</f>
        <v>0</v>
      </c>
      <c r="L100" s="111"/>
    </row>
    <row r="101" spans="1:31" s="10" customFormat="1" ht="19.899999999999999" hidden="1" customHeight="1">
      <c r="B101" s="111"/>
      <c r="D101" s="112" t="s">
        <v>182</v>
      </c>
      <c r="E101" s="113"/>
      <c r="F101" s="113"/>
      <c r="G101" s="113"/>
      <c r="H101" s="113"/>
      <c r="I101" s="113"/>
      <c r="J101" s="114">
        <f>J153</f>
        <v>0</v>
      </c>
      <c r="L101" s="111"/>
    </row>
    <row r="102" spans="1:31" s="10" customFormat="1" ht="19.899999999999999" hidden="1" customHeight="1">
      <c r="B102" s="111"/>
      <c r="D102" s="112" t="s">
        <v>183</v>
      </c>
      <c r="E102" s="113"/>
      <c r="F102" s="113"/>
      <c r="G102" s="113"/>
      <c r="H102" s="113"/>
      <c r="I102" s="113"/>
      <c r="J102" s="114">
        <f>J156</f>
        <v>0</v>
      </c>
      <c r="L102" s="111"/>
    </row>
    <row r="103" spans="1:31" s="9" customFormat="1" ht="25" hidden="1" customHeight="1">
      <c r="B103" s="107"/>
      <c r="D103" s="108" t="s">
        <v>184</v>
      </c>
      <c r="E103" s="109"/>
      <c r="F103" s="109"/>
      <c r="G103" s="109"/>
      <c r="H103" s="109"/>
      <c r="I103" s="109"/>
      <c r="J103" s="110">
        <f>J158</f>
        <v>0</v>
      </c>
      <c r="L103" s="107"/>
    </row>
    <row r="104" spans="1:31" s="10" customFormat="1" ht="19.899999999999999" hidden="1" customHeight="1">
      <c r="B104" s="111"/>
      <c r="D104" s="112" t="s">
        <v>185</v>
      </c>
      <c r="E104" s="113"/>
      <c r="F104" s="113"/>
      <c r="G104" s="113"/>
      <c r="H104" s="113"/>
      <c r="I104" s="113"/>
      <c r="J104" s="114">
        <f>J159</f>
        <v>0</v>
      </c>
      <c r="L104" s="111"/>
    </row>
    <row r="105" spans="1:31" s="10" customFormat="1" ht="19.899999999999999" hidden="1" customHeight="1">
      <c r="B105" s="111"/>
      <c r="D105" s="112" t="s">
        <v>186</v>
      </c>
      <c r="E105" s="113"/>
      <c r="F105" s="113"/>
      <c r="G105" s="113"/>
      <c r="H105" s="113"/>
      <c r="I105" s="113"/>
      <c r="J105" s="114">
        <f>J167</f>
        <v>0</v>
      </c>
      <c r="L105" s="111"/>
    </row>
    <row r="106" spans="1:31" s="10" customFormat="1" ht="19.899999999999999" hidden="1" customHeight="1">
      <c r="B106" s="111"/>
      <c r="D106" s="112" t="s">
        <v>187</v>
      </c>
      <c r="E106" s="113"/>
      <c r="F106" s="113"/>
      <c r="G106" s="113"/>
      <c r="H106" s="113"/>
      <c r="I106" s="113"/>
      <c r="J106" s="114">
        <f>J174</f>
        <v>0</v>
      </c>
      <c r="L106" s="111"/>
    </row>
    <row r="107" spans="1:31" s="9" customFormat="1" ht="25" hidden="1" customHeight="1">
      <c r="B107" s="107"/>
      <c r="D107" s="108" t="s">
        <v>188</v>
      </c>
      <c r="E107" s="109"/>
      <c r="F107" s="109"/>
      <c r="G107" s="109"/>
      <c r="H107" s="109"/>
      <c r="I107" s="109"/>
      <c r="J107" s="110">
        <f>J178</f>
        <v>0</v>
      </c>
      <c r="L107" s="107"/>
    </row>
    <row r="108" spans="1:31" s="10" customFormat="1" ht="19.899999999999999" hidden="1" customHeight="1">
      <c r="B108" s="111"/>
      <c r="D108" s="112" t="s">
        <v>189</v>
      </c>
      <c r="E108" s="113"/>
      <c r="F108" s="113"/>
      <c r="G108" s="113"/>
      <c r="H108" s="113"/>
      <c r="I108" s="113"/>
      <c r="J108" s="114">
        <f>J179</f>
        <v>0</v>
      </c>
      <c r="L108" s="111"/>
    </row>
    <row r="109" spans="1:31" s="10" customFormat="1" ht="19.899999999999999" hidden="1" customHeight="1">
      <c r="B109" s="111"/>
      <c r="D109" s="112" t="s">
        <v>190</v>
      </c>
      <c r="E109" s="113"/>
      <c r="F109" s="113"/>
      <c r="G109" s="113"/>
      <c r="H109" s="113"/>
      <c r="I109" s="113"/>
      <c r="J109" s="114">
        <f>J212</f>
        <v>0</v>
      </c>
      <c r="L109" s="111"/>
    </row>
    <row r="110" spans="1:31" s="9" customFormat="1" ht="25" hidden="1" customHeight="1">
      <c r="B110" s="107"/>
      <c r="D110" s="108" t="s">
        <v>191</v>
      </c>
      <c r="E110" s="109"/>
      <c r="F110" s="109"/>
      <c r="G110" s="109"/>
      <c r="H110" s="109"/>
      <c r="I110" s="109"/>
      <c r="J110" s="110">
        <f>J215</f>
        <v>0</v>
      </c>
      <c r="L110" s="107"/>
    </row>
    <row r="111" spans="1:31" s="2" customFormat="1" ht="21.75" hidden="1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7" hidden="1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hidden="1"/>
    <row r="114" spans="1:31" hidden="1"/>
    <row r="115" spans="1:31" hidden="1"/>
    <row r="116" spans="1:31" s="2" customFormat="1" ht="7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5" customHeight="1">
      <c r="A117" s="26"/>
      <c r="B117" s="27"/>
      <c r="C117" s="18" t="s">
        <v>133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7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68" t="str">
        <f>E7</f>
        <v>VÝSTAVBA KOMPOSTÁRNE V MESTE ZLATÉ MORAVCE</v>
      </c>
      <c r="F120" s="269"/>
      <c r="G120" s="269"/>
      <c r="H120" s="269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123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50" t="str">
        <f>E9</f>
        <v>SO 102 - HALA PRE DRVIĆ</v>
      </c>
      <c r="F122" s="267"/>
      <c r="G122" s="267"/>
      <c r="H122" s="267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7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>Zlaté Moravce, p.č. 14160/1, 14160/5</v>
      </c>
      <c r="G124" s="26"/>
      <c r="H124" s="26"/>
      <c r="I124" s="23" t="s">
        <v>19</v>
      </c>
      <c r="J124" s="49" t="str">
        <f>IF(J12="","",J12)</f>
        <v>10. 12. 2019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7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5" customHeight="1">
      <c r="A126" s="26"/>
      <c r="B126" s="27"/>
      <c r="C126" s="23" t="s">
        <v>21</v>
      </c>
      <c r="D126" s="26"/>
      <c r="E126" s="26"/>
      <c r="F126" s="21" t="str">
        <f>E15</f>
        <v>Mesto Zlaté Moravce</v>
      </c>
      <c r="G126" s="26"/>
      <c r="H126" s="26"/>
      <c r="I126" s="23" t="s">
        <v>27</v>
      </c>
      <c r="J126" s="24" t="str">
        <f>E21</f>
        <v>HESCON s.r.o.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5" customHeight="1">
      <c r="A127" s="26"/>
      <c r="B127" s="27"/>
      <c r="C127" s="23" t="s">
        <v>25</v>
      </c>
      <c r="D127" s="26"/>
      <c r="E127" s="26"/>
      <c r="F127" s="21" t="str">
        <f>IF(E18="","",E18)</f>
        <v xml:space="preserve"> </v>
      </c>
      <c r="G127" s="26"/>
      <c r="H127" s="26"/>
      <c r="I127" s="23" t="s">
        <v>30</v>
      </c>
      <c r="J127" s="24" t="str">
        <f>E24</f>
        <v>HESCON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4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134</v>
      </c>
      <c r="D129" s="118" t="s">
        <v>58</v>
      </c>
      <c r="E129" s="118" t="s">
        <v>54</v>
      </c>
      <c r="F129" s="118" t="s">
        <v>55</v>
      </c>
      <c r="G129" s="118" t="s">
        <v>135</v>
      </c>
      <c r="H129" s="118" t="s">
        <v>136</v>
      </c>
      <c r="I129" s="118" t="s">
        <v>137</v>
      </c>
      <c r="J129" s="119" t="s">
        <v>128</v>
      </c>
      <c r="K129" s="120" t="s">
        <v>138</v>
      </c>
      <c r="L129" s="121"/>
      <c r="M129" s="56" t="s">
        <v>1</v>
      </c>
      <c r="N129" s="57" t="s">
        <v>37</v>
      </c>
      <c r="O129" s="57" t="s">
        <v>139</v>
      </c>
      <c r="P129" s="57" t="s">
        <v>140</v>
      </c>
      <c r="Q129" s="57" t="s">
        <v>141</v>
      </c>
      <c r="R129" s="57" t="s">
        <v>142</v>
      </c>
      <c r="S129" s="57" t="s">
        <v>143</v>
      </c>
      <c r="T129" s="58" t="s">
        <v>144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129</v>
      </c>
      <c r="D130" s="26"/>
      <c r="E130" s="26"/>
      <c r="F130" s="26"/>
      <c r="G130" s="26"/>
      <c r="H130" s="26"/>
      <c r="I130" s="26"/>
      <c r="J130" s="122">
        <f>BK130</f>
        <v>0</v>
      </c>
      <c r="K130" s="26"/>
      <c r="L130" s="27"/>
      <c r="M130" s="59"/>
      <c r="N130" s="50"/>
      <c r="O130" s="60"/>
      <c r="P130" s="123">
        <f>P131+P158+P178+P215</f>
        <v>3342.9055371199997</v>
      </c>
      <c r="Q130" s="60"/>
      <c r="R130" s="123">
        <f>R131+R158+R178+R215</f>
        <v>826.46493349000002</v>
      </c>
      <c r="S130" s="60"/>
      <c r="T130" s="124">
        <f>T131+T158+T178+T215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72</v>
      </c>
      <c r="AU130" s="14" t="s">
        <v>130</v>
      </c>
      <c r="BK130" s="125">
        <f>BK131+BK158+BK178+BK215</f>
        <v>0</v>
      </c>
    </row>
    <row r="131" spans="1:65" s="12" customFormat="1" ht="25.9" customHeight="1">
      <c r="B131" s="126"/>
      <c r="D131" s="127" t="s">
        <v>72</v>
      </c>
      <c r="E131" s="128" t="s">
        <v>145</v>
      </c>
      <c r="F131" s="128" t="s">
        <v>192</v>
      </c>
      <c r="J131" s="129">
        <f>BK131</f>
        <v>0</v>
      </c>
      <c r="L131" s="126"/>
      <c r="M131" s="130"/>
      <c r="N131" s="131"/>
      <c r="O131" s="131"/>
      <c r="P131" s="132">
        <f>P132+P139+P145+P153+P156</f>
        <v>1699.5071031199996</v>
      </c>
      <c r="Q131" s="131"/>
      <c r="R131" s="132">
        <f>R132+R139+R145+R153+R156</f>
        <v>440.27253492999995</v>
      </c>
      <c r="S131" s="131"/>
      <c r="T131" s="133">
        <f>T132+T139+T145+T153+T156</f>
        <v>0</v>
      </c>
      <c r="AR131" s="127" t="s">
        <v>81</v>
      </c>
      <c r="AT131" s="134" t="s">
        <v>72</v>
      </c>
      <c r="AU131" s="134" t="s">
        <v>73</v>
      </c>
      <c r="AY131" s="127" t="s">
        <v>147</v>
      </c>
      <c r="BK131" s="135">
        <f>BK132+BK139+BK145+BK153+BK156</f>
        <v>0</v>
      </c>
    </row>
    <row r="132" spans="1:65" s="12" customFormat="1" ht="22.9" customHeight="1">
      <c r="B132" s="126"/>
      <c r="D132" s="127" t="s">
        <v>72</v>
      </c>
      <c r="E132" s="136" t="s">
        <v>81</v>
      </c>
      <c r="F132" s="136" t="s">
        <v>148</v>
      </c>
      <c r="J132" s="137">
        <f>BK132</f>
        <v>0</v>
      </c>
      <c r="L132" s="126"/>
      <c r="M132" s="130"/>
      <c r="N132" s="131"/>
      <c r="O132" s="131"/>
      <c r="P132" s="132">
        <f>SUM(P133:P138)</f>
        <v>109.91642111999998</v>
      </c>
      <c r="Q132" s="131"/>
      <c r="R132" s="132">
        <f>SUM(R133:R138)</f>
        <v>0</v>
      </c>
      <c r="S132" s="131"/>
      <c r="T132" s="133">
        <f>SUM(T133:T138)</f>
        <v>0</v>
      </c>
      <c r="AR132" s="127" t="s">
        <v>81</v>
      </c>
      <c r="AT132" s="134" t="s">
        <v>72</v>
      </c>
      <c r="AU132" s="134" t="s">
        <v>81</v>
      </c>
      <c r="AY132" s="127" t="s">
        <v>147</v>
      </c>
      <c r="BK132" s="135">
        <f>SUM(BK133:BK138)</f>
        <v>0</v>
      </c>
    </row>
    <row r="133" spans="1:65" s="2" customFormat="1" ht="16.5" customHeight="1">
      <c r="A133" s="26"/>
      <c r="B133" s="138"/>
      <c r="C133" s="139" t="s">
        <v>193</v>
      </c>
      <c r="D133" s="139" t="s">
        <v>149</v>
      </c>
      <c r="E133" s="140" t="s">
        <v>194</v>
      </c>
      <c r="F133" s="141" t="s">
        <v>195</v>
      </c>
      <c r="G133" s="142" t="s">
        <v>152</v>
      </c>
      <c r="H133" s="143">
        <v>62.975999999999999</v>
      </c>
      <c r="I133" s="144"/>
      <c r="J133" s="144">
        <f t="shared" ref="J133:J138" si="0">ROUND(I133*H133,2)</f>
        <v>0</v>
      </c>
      <c r="K133" s="145"/>
      <c r="L133" s="27"/>
      <c r="M133" s="146" t="s">
        <v>1</v>
      </c>
      <c r="N133" s="147" t="s">
        <v>39</v>
      </c>
      <c r="O133" s="148">
        <v>1.5089999999999999</v>
      </c>
      <c r="P133" s="148">
        <f t="shared" ref="P133:P138" si="1">O133*H133</f>
        <v>95.030783999999997</v>
      </c>
      <c r="Q133" s="148">
        <v>0</v>
      </c>
      <c r="R133" s="148">
        <f t="shared" ref="R133:R138" si="2">Q133*H133</f>
        <v>0</v>
      </c>
      <c r="S133" s="148">
        <v>0</v>
      </c>
      <c r="T133" s="149">
        <f t="shared" ref="T133:T138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153</v>
      </c>
      <c r="AT133" s="150" t="s">
        <v>149</v>
      </c>
      <c r="AU133" s="150" t="s">
        <v>154</v>
      </c>
      <c r="AY133" s="14" t="s">
        <v>147</v>
      </c>
      <c r="BE133" s="151">
        <f t="shared" ref="BE133:BE138" si="4">IF(N133="základná",J133,0)</f>
        <v>0</v>
      </c>
      <c r="BF133" s="151">
        <f t="shared" ref="BF133:BF138" si="5">IF(N133="znížená",J133,0)</f>
        <v>0</v>
      </c>
      <c r="BG133" s="151">
        <f t="shared" ref="BG133:BG138" si="6">IF(N133="zákl. prenesená",J133,0)</f>
        <v>0</v>
      </c>
      <c r="BH133" s="151">
        <f t="shared" ref="BH133:BH138" si="7">IF(N133="zníž. prenesená",J133,0)</f>
        <v>0</v>
      </c>
      <c r="BI133" s="151">
        <f t="shared" ref="BI133:BI138" si="8">IF(N133="nulová",J133,0)</f>
        <v>0</v>
      </c>
      <c r="BJ133" s="14" t="s">
        <v>154</v>
      </c>
      <c r="BK133" s="151">
        <f t="shared" ref="BK133:BK138" si="9">ROUND(I133*H133,2)</f>
        <v>0</v>
      </c>
      <c r="BL133" s="14" t="s">
        <v>153</v>
      </c>
      <c r="BM133" s="150" t="s">
        <v>196</v>
      </c>
    </row>
    <row r="134" spans="1:65" s="2" customFormat="1" ht="36" customHeight="1">
      <c r="A134" s="26"/>
      <c r="B134" s="138"/>
      <c r="C134" s="139" t="s">
        <v>153</v>
      </c>
      <c r="D134" s="139" t="s">
        <v>149</v>
      </c>
      <c r="E134" s="140" t="s">
        <v>197</v>
      </c>
      <c r="F134" s="141" t="s">
        <v>198</v>
      </c>
      <c r="G134" s="142" t="s">
        <v>152</v>
      </c>
      <c r="H134" s="143">
        <v>62.975999999999999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39</v>
      </c>
      <c r="O134" s="148">
        <v>0.08</v>
      </c>
      <c r="P134" s="148">
        <f t="shared" si="1"/>
        <v>5.0380799999999999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154</v>
      </c>
      <c r="AY134" s="14" t="s">
        <v>147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154</v>
      </c>
      <c r="BK134" s="151">
        <f t="shared" si="9"/>
        <v>0</v>
      </c>
      <c r="BL134" s="14" t="s">
        <v>153</v>
      </c>
      <c r="BM134" s="150" t="s">
        <v>199</v>
      </c>
    </row>
    <row r="135" spans="1:65" s="2" customFormat="1" ht="24" customHeight="1">
      <c r="A135" s="26"/>
      <c r="B135" s="138"/>
      <c r="C135" s="139" t="s">
        <v>159</v>
      </c>
      <c r="D135" s="139" t="s">
        <v>149</v>
      </c>
      <c r="E135" s="140" t="s">
        <v>160</v>
      </c>
      <c r="F135" s="141" t="s">
        <v>161</v>
      </c>
      <c r="G135" s="142" t="s">
        <v>152</v>
      </c>
      <c r="H135" s="143">
        <v>62.975999999999999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39</v>
      </c>
      <c r="O135" s="148">
        <v>6.9000000000000006E-2</v>
      </c>
      <c r="P135" s="148">
        <f t="shared" si="1"/>
        <v>4.3453439999999999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153</v>
      </c>
      <c r="AT135" s="150" t="s">
        <v>149</v>
      </c>
      <c r="AU135" s="150" t="s">
        <v>154</v>
      </c>
      <c r="AY135" s="14" t="s">
        <v>147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154</v>
      </c>
      <c r="BK135" s="151">
        <f t="shared" si="9"/>
        <v>0</v>
      </c>
      <c r="BL135" s="14" t="s">
        <v>153</v>
      </c>
      <c r="BM135" s="150" t="s">
        <v>200</v>
      </c>
    </row>
    <row r="136" spans="1:65" s="2" customFormat="1" ht="24" customHeight="1">
      <c r="A136" s="26"/>
      <c r="B136" s="138"/>
      <c r="C136" s="139" t="s">
        <v>163</v>
      </c>
      <c r="D136" s="139" t="s">
        <v>149</v>
      </c>
      <c r="E136" s="140" t="s">
        <v>201</v>
      </c>
      <c r="F136" s="141" t="s">
        <v>202</v>
      </c>
      <c r="G136" s="142" t="s">
        <v>152</v>
      </c>
      <c r="H136" s="143">
        <v>62.975999999999999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39</v>
      </c>
      <c r="O136" s="148">
        <v>7.0999999999999994E-2</v>
      </c>
      <c r="P136" s="148">
        <f t="shared" si="1"/>
        <v>4.4712959999999997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154</v>
      </c>
      <c r="AY136" s="14" t="s">
        <v>147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154</v>
      </c>
      <c r="BK136" s="151">
        <f t="shared" si="9"/>
        <v>0</v>
      </c>
      <c r="BL136" s="14" t="s">
        <v>153</v>
      </c>
      <c r="BM136" s="150" t="s">
        <v>203</v>
      </c>
    </row>
    <row r="137" spans="1:65" s="2" customFormat="1" ht="36" customHeight="1">
      <c r="A137" s="26"/>
      <c r="B137" s="138"/>
      <c r="C137" s="139" t="s">
        <v>165</v>
      </c>
      <c r="D137" s="139" t="s">
        <v>149</v>
      </c>
      <c r="E137" s="140" t="s">
        <v>204</v>
      </c>
      <c r="F137" s="141" t="s">
        <v>205</v>
      </c>
      <c r="G137" s="142" t="s">
        <v>152</v>
      </c>
      <c r="H137" s="143">
        <v>62.975999999999999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39</v>
      </c>
      <c r="O137" s="148">
        <v>7.3699999999999998E-3</v>
      </c>
      <c r="P137" s="148">
        <f t="shared" si="1"/>
        <v>0.46413311999999995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149</v>
      </c>
      <c r="AU137" s="150" t="s">
        <v>154</v>
      </c>
      <c r="AY137" s="14" t="s">
        <v>147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154</v>
      </c>
      <c r="BK137" s="151">
        <f t="shared" si="9"/>
        <v>0</v>
      </c>
      <c r="BL137" s="14" t="s">
        <v>153</v>
      </c>
      <c r="BM137" s="150" t="s">
        <v>206</v>
      </c>
    </row>
    <row r="138" spans="1:65" s="2" customFormat="1" ht="16.5" customHeight="1">
      <c r="A138" s="26"/>
      <c r="B138" s="138"/>
      <c r="C138" s="139" t="s">
        <v>173</v>
      </c>
      <c r="D138" s="139" t="s">
        <v>149</v>
      </c>
      <c r="E138" s="140" t="s">
        <v>207</v>
      </c>
      <c r="F138" s="141" t="s">
        <v>208</v>
      </c>
      <c r="G138" s="142" t="s">
        <v>152</v>
      </c>
      <c r="H138" s="143">
        <v>62.975999999999999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39</v>
      </c>
      <c r="O138" s="148">
        <v>8.9999999999999993E-3</v>
      </c>
      <c r="P138" s="148">
        <f t="shared" si="1"/>
        <v>0.56678399999999995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154</v>
      </c>
      <c r="BK138" s="151">
        <f t="shared" si="9"/>
        <v>0</v>
      </c>
      <c r="BL138" s="14" t="s">
        <v>153</v>
      </c>
      <c r="BM138" s="150" t="s">
        <v>209</v>
      </c>
    </row>
    <row r="139" spans="1:65" s="12" customFormat="1" ht="22.9" customHeight="1">
      <c r="B139" s="126"/>
      <c r="D139" s="127" t="s">
        <v>72</v>
      </c>
      <c r="E139" s="136" t="s">
        <v>154</v>
      </c>
      <c r="F139" s="136" t="s">
        <v>213</v>
      </c>
      <c r="J139" s="137">
        <f>BK139</f>
        <v>0</v>
      </c>
      <c r="L139" s="126"/>
      <c r="M139" s="130"/>
      <c r="N139" s="131"/>
      <c r="O139" s="131"/>
      <c r="P139" s="132">
        <f>SUM(P140:P144)</f>
        <v>189.04028599999998</v>
      </c>
      <c r="Q139" s="131"/>
      <c r="R139" s="132">
        <f>SUM(R140:R144)</f>
        <v>143.24112592999995</v>
      </c>
      <c r="S139" s="131"/>
      <c r="T139" s="133">
        <f>SUM(T140:T144)</f>
        <v>0</v>
      </c>
      <c r="AR139" s="127" t="s">
        <v>81</v>
      </c>
      <c r="AT139" s="134" t="s">
        <v>72</v>
      </c>
      <c r="AU139" s="134" t="s">
        <v>81</v>
      </c>
      <c r="AY139" s="127" t="s">
        <v>147</v>
      </c>
      <c r="BK139" s="135">
        <f>SUM(BK140:BK144)</f>
        <v>0</v>
      </c>
    </row>
    <row r="140" spans="1:65" s="196" customFormat="1" ht="24" customHeight="1">
      <c r="A140" s="182"/>
      <c r="B140" s="183"/>
      <c r="C140" s="184" t="s">
        <v>214</v>
      </c>
      <c r="D140" s="184" t="s">
        <v>149</v>
      </c>
      <c r="E140" s="185" t="s">
        <v>215</v>
      </c>
      <c r="F140" s="186" t="s">
        <v>216</v>
      </c>
      <c r="G140" s="187" t="s">
        <v>152</v>
      </c>
      <c r="H140" s="188">
        <v>62.975999999999999</v>
      </c>
      <c r="I140" s="189"/>
      <c r="J140" s="189">
        <f>ROUND(I140*H140,2)</f>
        <v>0</v>
      </c>
      <c r="K140" s="190"/>
      <c r="L140" s="191"/>
      <c r="M140" s="192" t="s">
        <v>1</v>
      </c>
      <c r="N140" s="193" t="s">
        <v>39</v>
      </c>
      <c r="O140" s="194">
        <v>0.58299999999999996</v>
      </c>
      <c r="P140" s="194">
        <f>O140*H140</f>
        <v>36.715007999999997</v>
      </c>
      <c r="Q140" s="194">
        <v>2.2151299999999998</v>
      </c>
      <c r="R140" s="194">
        <f>Q140*H140</f>
        <v>139.50002687999998</v>
      </c>
      <c r="S140" s="194">
        <v>0</v>
      </c>
      <c r="T140" s="195">
        <f>S140*H140</f>
        <v>0</v>
      </c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R140" s="197" t="s">
        <v>153</v>
      </c>
      <c r="AT140" s="197" t="s">
        <v>149</v>
      </c>
      <c r="AU140" s="197" t="s">
        <v>154</v>
      </c>
      <c r="AY140" s="198" t="s">
        <v>147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98" t="s">
        <v>154</v>
      </c>
      <c r="BK140" s="199">
        <f>ROUND(I140*H140,2)</f>
        <v>0</v>
      </c>
      <c r="BL140" s="198" t="s">
        <v>153</v>
      </c>
      <c r="BM140" s="197" t="s">
        <v>217</v>
      </c>
    </row>
    <row r="141" spans="1:65" s="196" customFormat="1" ht="16.5" customHeight="1">
      <c r="A141" s="182"/>
      <c r="B141" s="183"/>
      <c r="C141" s="184" t="s">
        <v>218</v>
      </c>
      <c r="D141" s="184" t="s">
        <v>149</v>
      </c>
      <c r="E141" s="185" t="s">
        <v>219</v>
      </c>
      <c r="F141" s="186" t="s">
        <v>220</v>
      </c>
      <c r="G141" s="187" t="s">
        <v>212</v>
      </c>
      <c r="H141" s="188">
        <v>3.149</v>
      </c>
      <c r="I141" s="189"/>
      <c r="J141" s="189">
        <f>ROUND(I141*H141,2)</f>
        <v>0</v>
      </c>
      <c r="K141" s="190"/>
      <c r="L141" s="191"/>
      <c r="M141" s="192" t="s">
        <v>1</v>
      </c>
      <c r="N141" s="193" t="s">
        <v>39</v>
      </c>
      <c r="O141" s="194">
        <v>34.322000000000003</v>
      </c>
      <c r="P141" s="194">
        <f>O141*H141</f>
        <v>108.07997800000001</v>
      </c>
      <c r="Q141" s="194">
        <v>1.01895</v>
      </c>
      <c r="R141" s="194">
        <f>Q141*H141</f>
        <v>3.2086735499999999</v>
      </c>
      <c r="S141" s="194">
        <v>0</v>
      </c>
      <c r="T141" s="195">
        <f>S141*H141</f>
        <v>0</v>
      </c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R141" s="197" t="s">
        <v>153</v>
      </c>
      <c r="AT141" s="197" t="s">
        <v>149</v>
      </c>
      <c r="AU141" s="197" t="s">
        <v>154</v>
      </c>
      <c r="AY141" s="198" t="s">
        <v>147</v>
      </c>
      <c r="BE141" s="199">
        <f>IF(N141="základná",J141,0)</f>
        <v>0</v>
      </c>
      <c r="BF141" s="199">
        <f>IF(N141="znížená",J141,0)</f>
        <v>0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98" t="s">
        <v>154</v>
      </c>
      <c r="BK141" s="199">
        <f>ROUND(I141*H141,2)</f>
        <v>0</v>
      </c>
      <c r="BL141" s="198" t="s">
        <v>153</v>
      </c>
      <c r="BM141" s="197" t="s">
        <v>221</v>
      </c>
    </row>
    <row r="142" spans="1:65" s="196" customFormat="1" ht="24" customHeight="1">
      <c r="A142" s="182"/>
      <c r="B142" s="183"/>
      <c r="C142" s="184" t="s">
        <v>222</v>
      </c>
      <c r="D142" s="184" t="s">
        <v>149</v>
      </c>
      <c r="E142" s="185" t="s">
        <v>223</v>
      </c>
      <c r="F142" s="186" t="s">
        <v>224</v>
      </c>
      <c r="G142" s="187" t="s">
        <v>176</v>
      </c>
      <c r="H142" s="188">
        <v>211.7</v>
      </c>
      <c r="I142" s="189"/>
      <c r="J142" s="189">
        <f>ROUND(I142*H142,2)</f>
        <v>0</v>
      </c>
      <c r="K142" s="190"/>
      <c r="L142" s="191"/>
      <c r="M142" s="192" t="s">
        <v>1</v>
      </c>
      <c r="N142" s="193" t="s">
        <v>39</v>
      </c>
      <c r="O142" s="194">
        <v>2.9000000000000001E-2</v>
      </c>
      <c r="P142" s="194">
        <f>O142*H142</f>
        <v>6.1393000000000004</v>
      </c>
      <c r="Q142" s="194">
        <v>3.0000000000000001E-5</v>
      </c>
      <c r="R142" s="194">
        <f>Q142*H142</f>
        <v>6.3509999999999999E-3</v>
      </c>
      <c r="S142" s="194">
        <v>0</v>
      </c>
      <c r="T142" s="195">
        <f>S142*H142</f>
        <v>0</v>
      </c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R142" s="197" t="s">
        <v>153</v>
      </c>
      <c r="AT142" s="197" t="s">
        <v>149</v>
      </c>
      <c r="AU142" s="197" t="s">
        <v>154</v>
      </c>
      <c r="AY142" s="198" t="s">
        <v>147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98" t="s">
        <v>154</v>
      </c>
      <c r="BK142" s="199">
        <f>ROUND(I142*H142,2)</f>
        <v>0</v>
      </c>
      <c r="BL142" s="198" t="s">
        <v>153</v>
      </c>
      <c r="BM142" s="197" t="s">
        <v>225</v>
      </c>
    </row>
    <row r="143" spans="1:65" s="196" customFormat="1" ht="16.5" customHeight="1">
      <c r="A143" s="182"/>
      <c r="B143" s="183"/>
      <c r="C143" s="200" t="s">
        <v>226</v>
      </c>
      <c r="D143" s="200" t="s">
        <v>227</v>
      </c>
      <c r="E143" s="201" t="s">
        <v>228</v>
      </c>
      <c r="F143" s="202" t="s">
        <v>229</v>
      </c>
      <c r="G143" s="203" t="s">
        <v>176</v>
      </c>
      <c r="H143" s="204">
        <v>215.934</v>
      </c>
      <c r="I143" s="205"/>
      <c r="J143" s="205">
        <f>ROUND(I143*H143,2)</f>
        <v>0</v>
      </c>
      <c r="K143" s="206"/>
      <c r="L143" s="207"/>
      <c r="M143" s="208" t="s">
        <v>1</v>
      </c>
      <c r="N143" s="209" t="s">
        <v>39</v>
      </c>
      <c r="O143" s="194">
        <v>0</v>
      </c>
      <c r="P143" s="194">
        <f>O143*H143</f>
        <v>0</v>
      </c>
      <c r="Q143" s="194">
        <v>2.5000000000000001E-4</v>
      </c>
      <c r="R143" s="194">
        <f>Q143*H143</f>
        <v>5.3983500000000004E-2</v>
      </c>
      <c r="S143" s="194">
        <v>0</v>
      </c>
      <c r="T143" s="195">
        <f>S143*H143</f>
        <v>0</v>
      </c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R143" s="197" t="s">
        <v>173</v>
      </c>
      <c r="AT143" s="197" t="s">
        <v>227</v>
      </c>
      <c r="AU143" s="197" t="s">
        <v>154</v>
      </c>
      <c r="AY143" s="198" t="s">
        <v>147</v>
      </c>
      <c r="BE143" s="199">
        <f>IF(N143="základná",J143,0)</f>
        <v>0</v>
      </c>
      <c r="BF143" s="199">
        <f>IF(N143="znížená",J143,0)</f>
        <v>0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98" t="s">
        <v>154</v>
      </c>
      <c r="BK143" s="199">
        <f>ROUND(I143*H143,2)</f>
        <v>0</v>
      </c>
      <c r="BL143" s="198" t="s">
        <v>153</v>
      </c>
      <c r="BM143" s="197" t="s">
        <v>230</v>
      </c>
    </row>
    <row r="144" spans="1:65" s="196" customFormat="1" ht="36" customHeight="1">
      <c r="A144" s="182"/>
      <c r="B144" s="183"/>
      <c r="C144" s="184" t="s">
        <v>231</v>
      </c>
      <c r="D144" s="184" t="s">
        <v>149</v>
      </c>
      <c r="E144" s="185" t="s">
        <v>1228</v>
      </c>
      <c r="F144" s="186" t="s">
        <v>1225</v>
      </c>
      <c r="G144" s="187" t="s">
        <v>176</v>
      </c>
      <c r="H144" s="188">
        <v>211.7</v>
      </c>
      <c r="I144" s="189"/>
      <c r="J144" s="189">
        <f>ROUND(I144*H144,2)</f>
        <v>0</v>
      </c>
      <c r="K144" s="190"/>
      <c r="L144" s="191"/>
      <c r="M144" s="192" t="s">
        <v>1</v>
      </c>
      <c r="N144" s="193" t="s">
        <v>39</v>
      </c>
      <c r="O144" s="194">
        <v>0.18</v>
      </c>
      <c r="P144" s="194">
        <f>O144*H144</f>
        <v>38.105999999999995</v>
      </c>
      <c r="Q144" s="194">
        <v>2.2300000000000002E-3</v>
      </c>
      <c r="R144" s="194">
        <f>Q144*H144</f>
        <v>0.47209100000000004</v>
      </c>
      <c r="S144" s="194">
        <v>0</v>
      </c>
      <c r="T144" s="195">
        <f>S144*H144</f>
        <v>0</v>
      </c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R144" s="197" t="s">
        <v>153</v>
      </c>
      <c r="AT144" s="197" t="s">
        <v>149</v>
      </c>
      <c r="AU144" s="197" t="s">
        <v>154</v>
      </c>
      <c r="AY144" s="198" t="s">
        <v>147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98" t="s">
        <v>154</v>
      </c>
      <c r="BK144" s="199">
        <f>ROUND(I144*H144,2)</f>
        <v>0</v>
      </c>
      <c r="BL144" s="198" t="s">
        <v>153</v>
      </c>
      <c r="BM144" s="197" t="s">
        <v>232</v>
      </c>
    </row>
    <row r="145" spans="1:65" s="210" customFormat="1" ht="22.9" customHeight="1">
      <c r="B145" s="211"/>
      <c r="D145" s="212" t="s">
        <v>72</v>
      </c>
      <c r="E145" s="213" t="s">
        <v>193</v>
      </c>
      <c r="F145" s="213" t="s">
        <v>233</v>
      </c>
      <c r="J145" s="214">
        <f>BK145</f>
        <v>0</v>
      </c>
      <c r="L145" s="211"/>
      <c r="M145" s="215"/>
      <c r="N145" s="216"/>
      <c r="O145" s="216"/>
      <c r="P145" s="217">
        <f>SUM(P146:P152)</f>
        <v>662.97509999999988</v>
      </c>
      <c r="Q145" s="216"/>
      <c r="R145" s="217">
        <f>SUM(R146:R152)</f>
        <v>144.08874399999999</v>
      </c>
      <c r="S145" s="216"/>
      <c r="T145" s="218">
        <f>SUM(T146:T152)</f>
        <v>0</v>
      </c>
      <c r="AR145" s="212" t="s">
        <v>81</v>
      </c>
      <c r="AT145" s="219" t="s">
        <v>72</v>
      </c>
      <c r="AU145" s="219" t="s">
        <v>81</v>
      </c>
      <c r="AY145" s="212" t="s">
        <v>147</v>
      </c>
      <c r="BK145" s="220">
        <f>SUM(BK146:BK152)</f>
        <v>0</v>
      </c>
    </row>
    <row r="146" spans="1:65" s="196" customFormat="1" ht="16.5" customHeight="1">
      <c r="A146" s="182"/>
      <c r="B146" s="183"/>
      <c r="C146" s="184" t="s">
        <v>234</v>
      </c>
      <c r="D146" s="184" t="s">
        <v>149</v>
      </c>
      <c r="E146" s="185" t="s">
        <v>235</v>
      </c>
      <c r="F146" s="186" t="s">
        <v>236</v>
      </c>
      <c r="G146" s="187" t="s">
        <v>152</v>
      </c>
      <c r="H146" s="188">
        <v>58.725000000000001</v>
      </c>
      <c r="I146" s="189"/>
      <c r="J146" s="189">
        <f t="shared" ref="J146:J151" si="10">ROUND(I146*H146,2)</f>
        <v>0</v>
      </c>
      <c r="K146" s="190"/>
      <c r="L146" s="191"/>
      <c r="M146" s="192" t="s">
        <v>1</v>
      </c>
      <c r="N146" s="193" t="s">
        <v>39</v>
      </c>
      <c r="O146" s="194">
        <v>1.22</v>
      </c>
      <c r="P146" s="194">
        <f t="shared" ref="P146:P151" si="11">O146*H146</f>
        <v>71.644499999999994</v>
      </c>
      <c r="Q146" s="194">
        <v>2.3140399999999999</v>
      </c>
      <c r="R146" s="194">
        <f t="shared" ref="R146:R151" si="12">Q146*H146</f>
        <v>135.891999</v>
      </c>
      <c r="S146" s="194">
        <v>0</v>
      </c>
      <c r="T146" s="195">
        <f t="shared" ref="T146:T151" si="13">S146*H146</f>
        <v>0</v>
      </c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R146" s="197" t="s">
        <v>153</v>
      </c>
      <c r="AT146" s="197" t="s">
        <v>149</v>
      </c>
      <c r="AU146" s="197" t="s">
        <v>154</v>
      </c>
      <c r="AY146" s="198" t="s">
        <v>147</v>
      </c>
      <c r="BE146" s="199">
        <f t="shared" ref="BE146:BE151" si="14">IF(N146="základná",J146,0)</f>
        <v>0</v>
      </c>
      <c r="BF146" s="199">
        <f t="shared" ref="BF146:BF151" si="15">IF(N146="znížená",J146,0)</f>
        <v>0</v>
      </c>
      <c r="BG146" s="199">
        <f t="shared" ref="BG146:BG151" si="16">IF(N146="zákl. prenesená",J146,0)</f>
        <v>0</v>
      </c>
      <c r="BH146" s="199">
        <f t="shared" ref="BH146:BH151" si="17">IF(N146="zníž. prenesená",J146,0)</f>
        <v>0</v>
      </c>
      <c r="BI146" s="199">
        <f t="shared" ref="BI146:BI151" si="18">IF(N146="nulová",J146,0)</f>
        <v>0</v>
      </c>
      <c r="BJ146" s="198" t="s">
        <v>154</v>
      </c>
      <c r="BK146" s="199">
        <f t="shared" ref="BK146:BK151" si="19">ROUND(I146*H146,2)</f>
        <v>0</v>
      </c>
      <c r="BL146" s="198" t="s">
        <v>153</v>
      </c>
      <c r="BM146" s="197" t="s">
        <v>237</v>
      </c>
    </row>
    <row r="147" spans="1:65" s="196" customFormat="1" ht="24" customHeight="1">
      <c r="A147" s="182"/>
      <c r="B147" s="183"/>
      <c r="C147" s="184" t="s">
        <v>238</v>
      </c>
      <c r="D147" s="184" t="s">
        <v>149</v>
      </c>
      <c r="E147" s="185" t="s">
        <v>239</v>
      </c>
      <c r="F147" s="186" t="s">
        <v>240</v>
      </c>
      <c r="G147" s="187" t="s">
        <v>176</v>
      </c>
      <c r="H147" s="188">
        <v>469.8</v>
      </c>
      <c r="I147" s="189"/>
      <c r="J147" s="189">
        <f t="shared" si="10"/>
        <v>0</v>
      </c>
      <c r="K147" s="190"/>
      <c r="L147" s="191"/>
      <c r="M147" s="192" t="s">
        <v>1</v>
      </c>
      <c r="N147" s="193" t="s">
        <v>39</v>
      </c>
      <c r="O147" s="194">
        <v>0.443</v>
      </c>
      <c r="P147" s="194">
        <f t="shared" si="11"/>
        <v>208.12139999999999</v>
      </c>
      <c r="Q147" s="194">
        <v>1.5399999999999999E-3</v>
      </c>
      <c r="R147" s="194">
        <f t="shared" si="12"/>
        <v>0.72349200000000002</v>
      </c>
      <c r="S147" s="194">
        <v>0</v>
      </c>
      <c r="T147" s="195">
        <f t="shared" si="13"/>
        <v>0</v>
      </c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R147" s="197" t="s">
        <v>153</v>
      </c>
      <c r="AT147" s="197" t="s">
        <v>149</v>
      </c>
      <c r="AU147" s="197" t="s">
        <v>154</v>
      </c>
      <c r="AY147" s="198" t="s">
        <v>147</v>
      </c>
      <c r="BE147" s="199">
        <f t="shared" si="14"/>
        <v>0</v>
      </c>
      <c r="BF147" s="199">
        <f t="shared" si="15"/>
        <v>0</v>
      </c>
      <c r="BG147" s="199">
        <f t="shared" si="16"/>
        <v>0</v>
      </c>
      <c r="BH147" s="199">
        <f t="shared" si="17"/>
        <v>0</v>
      </c>
      <c r="BI147" s="199">
        <f t="shared" si="18"/>
        <v>0</v>
      </c>
      <c r="BJ147" s="198" t="s">
        <v>154</v>
      </c>
      <c r="BK147" s="199">
        <f t="shared" si="19"/>
        <v>0</v>
      </c>
      <c r="BL147" s="198" t="s">
        <v>153</v>
      </c>
      <c r="BM147" s="197" t="s">
        <v>241</v>
      </c>
    </row>
    <row r="148" spans="1:65" s="196" customFormat="1" ht="24" customHeight="1">
      <c r="A148" s="182"/>
      <c r="B148" s="183"/>
      <c r="C148" s="184" t="s">
        <v>242</v>
      </c>
      <c r="D148" s="184" t="s">
        <v>149</v>
      </c>
      <c r="E148" s="185" t="s">
        <v>243</v>
      </c>
      <c r="F148" s="186" t="s">
        <v>244</v>
      </c>
      <c r="G148" s="187" t="s">
        <v>176</v>
      </c>
      <c r="H148" s="188">
        <v>469.8</v>
      </c>
      <c r="I148" s="189"/>
      <c r="J148" s="189">
        <f t="shared" si="10"/>
        <v>0</v>
      </c>
      <c r="K148" s="190"/>
      <c r="L148" s="191"/>
      <c r="M148" s="192" t="s">
        <v>1</v>
      </c>
      <c r="N148" s="193" t="s">
        <v>39</v>
      </c>
      <c r="O148" s="194">
        <v>0.314</v>
      </c>
      <c r="P148" s="194">
        <f t="shared" si="11"/>
        <v>147.5172</v>
      </c>
      <c r="Q148" s="194">
        <v>0</v>
      </c>
      <c r="R148" s="194">
        <f t="shared" si="12"/>
        <v>0</v>
      </c>
      <c r="S148" s="194">
        <v>0</v>
      </c>
      <c r="T148" s="195">
        <f t="shared" si="13"/>
        <v>0</v>
      </c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R148" s="197" t="s">
        <v>153</v>
      </c>
      <c r="AT148" s="197" t="s">
        <v>149</v>
      </c>
      <c r="AU148" s="197" t="s">
        <v>154</v>
      </c>
      <c r="AY148" s="198" t="s">
        <v>147</v>
      </c>
      <c r="BE148" s="199">
        <f t="shared" si="14"/>
        <v>0</v>
      </c>
      <c r="BF148" s="199">
        <f t="shared" si="15"/>
        <v>0</v>
      </c>
      <c r="BG148" s="199">
        <f t="shared" si="16"/>
        <v>0</v>
      </c>
      <c r="BH148" s="199">
        <f t="shared" si="17"/>
        <v>0</v>
      </c>
      <c r="BI148" s="199">
        <f t="shared" si="18"/>
        <v>0</v>
      </c>
      <c r="BJ148" s="198" t="s">
        <v>154</v>
      </c>
      <c r="BK148" s="199">
        <f t="shared" si="19"/>
        <v>0</v>
      </c>
      <c r="BL148" s="198" t="s">
        <v>153</v>
      </c>
      <c r="BM148" s="197" t="s">
        <v>245</v>
      </c>
    </row>
    <row r="149" spans="1:65" s="196" customFormat="1" ht="16.5" customHeight="1">
      <c r="A149" s="182"/>
      <c r="B149" s="183"/>
      <c r="C149" s="184" t="s">
        <v>246</v>
      </c>
      <c r="D149" s="184" t="s">
        <v>149</v>
      </c>
      <c r="E149" s="185" t="s">
        <v>247</v>
      </c>
      <c r="F149" s="186" t="s">
        <v>248</v>
      </c>
      <c r="G149" s="187" t="s">
        <v>212</v>
      </c>
      <c r="H149" s="188">
        <v>6.46</v>
      </c>
      <c r="I149" s="189"/>
      <c r="J149" s="189">
        <f t="shared" si="10"/>
        <v>0</v>
      </c>
      <c r="K149" s="190"/>
      <c r="L149" s="191"/>
      <c r="M149" s="192" t="s">
        <v>1</v>
      </c>
      <c r="N149" s="193" t="s">
        <v>39</v>
      </c>
      <c r="O149" s="194">
        <v>35.799999999999997</v>
      </c>
      <c r="P149" s="194">
        <f t="shared" si="11"/>
        <v>231.26799999999997</v>
      </c>
      <c r="Q149" s="194">
        <v>1.01555</v>
      </c>
      <c r="R149" s="194">
        <f t="shared" si="12"/>
        <v>6.5604529999999999</v>
      </c>
      <c r="S149" s="194">
        <v>0</v>
      </c>
      <c r="T149" s="195">
        <f t="shared" si="13"/>
        <v>0</v>
      </c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R149" s="197" t="s">
        <v>153</v>
      </c>
      <c r="AT149" s="197" t="s">
        <v>149</v>
      </c>
      <c r="AU149" s="197" t="s">
        <v>154</v>
      </c>
      <c r="AY149" s="198" t="s">
        <v>147</v>
      </c>
      <c r="BE149" s="199">
        <f t="shared" si="14"/>
        <v>0</v>
      </c>
      <c r="BF149" s="199">
        <f t="shared" si="15"/>
        <v>0</v>
      </c>
      <c r="BG149" s="199">
        <f t="shared" si="16"/>
        <v>0</v>
      </c>
      <c r="BH149" s="199">
        <f t="shared" si="17"/>
        <v>0</v>
      </c>
      <c r="BI149" s="199">
        <f t="shared" si="18"/>
        <v>0</v>
      </c>
      <c r="BJ149" s="198" t="s">
        <v>154</v>
      </c>
      <c r="BK149" s="199">
        <f t="shared" si="19"/>
        <v>0</v>
      </c>
      <c r="BL149" s="198" t="s">
        <v>153</v>
      </c>
      <c r="BM149" s="197" t="s">
        <v>249</v>
      </c>
    </row>
    <row r="150" spans="1:65" s="196" customFormat="1" ht="24" customHeight="1">
      <c r="A150" s="182"/>
      <c r="B150" s="183"/>
      <c r="C150" s="184" t="s">
        <v>7</v>
      </c>
      <c r="D150" s="184" t="s">
        <v>149</v>
      </c>
      <c r="E150" s="185" t="s">
        <v>250</v>
      </c>
      <c r="F150" s="186" t="s">
        <v>251</v>
      </c>
      <c r="G150" s="187" t="s">
        <v>252</v>
      </c>
      <c r="H150" s="188">
        <v>2</v>
      </c>
      <c r="I150" s="189"/>
      <c r="J150" s="189">
        <f t="shared" si="10"/>
        <v>0</v>
      </c>
      <c r="K150" s="190"/>
      <c r="L150" s="191"/>
      <c r="M150" s="192" t="s">
        <v>1</v>
      </c>
      <c r="N150" s="193" t="s">
        <v>39</v>
      </c>
      <c r="O150" s="194">
        <v>2.2120000000000002</v>
      </c>
      <c r="P150" s="194">
        <f t="shared" si="11"/>
        <v>4.4240000000000004</v>
      </c>
      <c r="Q150" s="194">
        <v>0.18440000000000001</v>
      </c>
      <c r="R150" s="194">
        <f t="shared" si="12"/>
        <v>0.36880000000000002</v>
      </c>
      <c r="S150" s="194">
        <v>0</v>
      </c>
      <c r="T150" s="195">
        <f t="shared" si="13"/>
        <v>0</v>
      </c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R150" s="197" t="s">
        <v>153</v>
      </c>
      <c r="AT150" s="197" t="s">
        <v>149</v>
      </c>
      <c r="AU150" s="197" t="s">
        <v>154</v>
      </c>
      <c r="AY150" s="198" t="s">
        <v>147</v>
      </c>
      <c r="BE150" s="199">
        <f t="shared" si="14"/>
        <v>0</v>
      </c>
      <c r="BF150" s="199">
        <f t="shared" si="15"/>
        <v>0</v>
      </c>
      <c r="BG150" s="199">
        <f t="shared" si="16"/>
        <v>0</v>
      </c>
      <c r="BH150" s="199">
        <f t="shared" si="17"/>
        <v>0</v>
      </c>
      <c r="BI150" s="199">
        <f t="shared" si="18"/>
        <v>0</v>
      </c>
      <c r="BJ150" s="198" t="s">
        <v>154</v>
      </c>
      <c r="BK150" s="199">
        <f t="shared" si="19"/>
        <v>0</v>
      </c>
      <c r="BL150" s="198" t="s">
        <v>153</v>
      </c>
      <c r="BM150" s="197" t="s">
        <v>253</v>
      </c>
    </row>
    <row r="151" spans="1:65" s="196" customFormat="1" ht="16.5" customHeight="1">
      <c r="A151" s="182"/>
      <c r="B151" s="183"/>
      <c r="C151" s="200" t="s">
        <v>254</v>
      </c>
      <c r="D151" s="200" t="s">
        <v>227</v>
      </c>
      <c r="E151" s="201" t="s">
        <v>255</v>
      </c>
      <c r="F151" s="202" t="s">
        <v>256</v>
      </c>
      <c r="G151" s="203" t="s">
        <v>252</v>
      </c>
      <c r="H151" s="204">
        <v>2</v>
      </c>
      <c r="I151" s="205"/>
      <c r="J151" s="205">
        <f t="shared" si="10"/>
        <v>0</v>
      </c>
      <c r="K151" s="206"/>
      <c r="L151" s="207"/>
      <c r="M151" s="208" t="s">
        <v>1</v>
      </c>
      <c r="N151" s="209" t="s">
        <v>39</v>
      </c>
      <c r="O151" s="194">
        <v>0</v>
      </c>
      <c r="P151" s="194">
        <f t="shared" si="11"/>
        <v>0</v>
      </c>
      <c r="Q151" s="194">
        <v>0.27200000000000002</v>
      </c>
      <c r="R151" s="194">
        <f t="shared" si="12"/>
        <v>0.54400000000000004</v>
      </c>
      <c r="S151" s="194">
        <v>0</v>
      </c>
      <c r="T151" s="195">
        <f t="shared" si="13"/>
        <v>0</v>
      </c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R151" s="197" t="s">
        <v>173</v>
      </c>
      <c r="AT151" s="197" t="s">
        <v>227</v>
      </c>
      <c r="AU151" s="197" t="s">
        <v>154</v>
      </c>
      <c r="AY151" s="198" t="s">
        <v>147</v>
      </c>
      <c r="BE151" s="199">
        <f t="shared" si="14"/>
        <v>0</v>
      </c>
      <c r="BF151" s="199">
        <f t="shared" si="15"/>
        <v>0</v>
      </c>
      <c r="BG151" s="199">
        <f t="shared" si="16"/>
        <v>0</v>
      </c>
      <c r="BH151" s="199">
        <f t="shared" si="17"/>
        <v>0</v>
      </c>
      <c r="BI151" s="199">
        <f t="shared" si="18"/>
        <v>0</v>
      </c>
      <c r="BJ151" s="198" t="s">
        <v>154</v>
      </c>
      <c r="BK151" s="199">
        <f t="shared" si="19"/>
        <v>0</v>
      </c>
      <c r="BL151" s="198" t="s">
        <v>153</v>
      </c>
      <c r="BM151" s="197" t="s">
        <v>257</v>
      </c>
    </row>
    <row r="152" spans="1:65" s="2" customFormat="1" ht="36">
      <c r="A152" s="26"/>
      <c r="B152" s="27"/>
      <c r="C152" s="26"/>
      <c r="D152" s="166" t="s">
        <v>258</v>
      </c>
      <c r="E152" s="26"/>
      <c r="F152" s="167" t="s">
        <v>259</v>
      </c>
      <c r="G152" s="26"/>
      <c r="H152" s="26"/>
      <c r="I152" s="26"/>
      <c r="J152" s="26"/>
      <c r="K152" s="26"/>
      <c r="L152" s="27"/>
      <c r="M152" s="168"/>
      <c r="N152" s="169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258</v>
      </c>
      <c r="AU152" s="14" t="s">
        <v>154</v>
      </c>
    </row>
    <row r="153" spans="1:65" s="12" customFormat="1" ht="22.9" customHeight="1">
      <c r="B153" s="126"/>
      <c r="D153" s="127" t="s">
        <v>72</v>
      </c>
      <c r="E153" s="136" t="s">
        <v>159</v>
      </c>
      <c r="F153" s="136" t="s">
        <v>260</v>
      </c>
      <c r="J153" s="137">
        <f>BK153</f>
        <v>0</v>
      </c>
      <c r="L153" s="126"/>
      <c r="M153" s="130"/>
      <c r="N153" s="131"/>
      <c r="O153" s="131"/>
      <c r="P153" s="132">
        <f>SUM(P154:P155)</f>
        <v>16.300899999999999</v>
      </c>
      <c r="Q153" s="131"/>
      <c r="R153" s="132">
        <f>SUM(R154:R155)</f>
        <v>152.94266499999998</v>
      </c>
      <c r="S153" s="131"/>
      <c r="T153" s="133">
        <f>SUM(T154:T155)</f>
        <v>0</v>
      </c>
      <c r="AR153" s="127" t="s">
        <v>81</v>
      </c>
      <c r="AT153" s="134" t="s">
        <v>72</v>
      </c>
      <c r="AU153" s="134" t="s">
        <v>81</v>
      </c>
      <c r="AY153" s="127" t="s">
        <v>147</v>
      </c>
      <c r="BK153" s="135">
        <f>SUM(BK154:BK155)</f>
        <v>0</v>
      </c>
    </row>
    <row r="154" spans="1:65" s="2" customFormat="1" ht="24" customHeight="1">
      <c r="B154" s="176"/>
      <c r="C154" s="139" t="s">
        <v>261</v>
      </c>
      <c r="D154" s="139" t="s">
        <v>149</v>
      </c>
      <c r="E154" s="140" t="s">
        <v>262</v>
      </c>
      <c r="F154" s="141" t="s">
        <v>263</v>
      </c>
      <c r="G154" s="142" t="s">
        <v>176</v>
      </c>
      <c r="H154" s="143">
        <v>211.7</v>
      </c>
      <c r="I154" s="144"/>
      <c r="J154" s="144">
        <f t="shared" ref="J154" si="20">ROUND(I154*H154,2)</f>
        <v>0</v>
      </c>
      <c r="K154" s="177"/>
      <c r="L154" s="36"/>
      <c r="M154" s="146" t="s">
        <v>1</v>
      </c>
      <c r="N154" s="178" t="s">
        <v>39</v>
      </c>
      <c r="O154" s="179">
        <v>7.2999999999999995E-2</v>
      </c>
      <c r="P154" s="179">
        <f t="shared" ref="P154" si="21">O154*H154</f>
        <v>15.454099999999999</v>
      </c>
      <c r="Q154" s="179">
        <v>0.71643999999999997</v>
      </c>
      <c r="R154" s="179">
        <f t="shared" ref="R154" si="22">Q154*H154</f>
        <v>151.67034799999999</v>
      </c>
      <c r="S154" s="179">
        <v>0</v>
      </c>
      <c r="T154" s="149">
        <f t="shared" ref="T154" si="23">S154*H154</f>
        <v>0</v>
      </c>
      <c r="AR154" s="150" t="s">
        <v>153</v>
      </c>
      <c r="AT154" s="150" t="s">
        <v>149</v>
      </c>
      <c r="AU154" s="150" t="s">
        <v>154</v>
      </c>
      <c r="AY154" s="180" t="s">
        <v>147</v>
      </c>
      <c r="BE154" s="181">
        <f t="shared" ref="BE154" si="24">IF(N154="základná",J154,0)</f>
        <v>0</v>
      </c>
      <c r="BF154" s="181">
        <f t="shared" ref="BF154" si="25">IF(N154="znížená",J154,0)</f>
        <v>0</v>
      </c>
      <c r="BG154" s="181">
        <f t="shared" ref="BG154" si="26">IF(N154="zákl. prenesená",J154,0)</f>
        <v>0</v>
      </c>
      <c r="BH154" s="181">
        <f t="shared" ref="BH154" si="27">IF(N154="zníž. prenesená",J154,0)</f>
        <v>0</v>
      </c>
      <c r="BI154" s="181">
        <f t="shared" ref="BI154" si="28">IF(N154="nulová",J154,0)</f>
        <v>0</v>
      </c>
      <c r="BJ154" s="180" t="s">
        <v>154</v>
      </c>
      <c r="BK154" s="181">
        <f t="shared" ref="BK154" si="29">ROUND(I154*H154,2)</f>
        <v>0</v>
      </c>
      <c r="BL154" s="180" t="s">
        <v>153</v>
      </c>
      <c r="BM154" s="150" t="s">
        <v>264</v>
      </c>
    </row>
    <row r="155" spans="1:65" s="196" customFormat="1" ht="24" customHeight="1">
      <c r="A155" s="182"/>
      <c r="B155" s="183"/>
      <c r="C155" s="184" t="s">
        <v>266</v>
      </c>
      <c r="D155" s="184" t="s">
        <v>149</v>
      </c>
      <c r="E155" s="185" t="s">
        <v>1229</v>
      </c>
      <c r="F155" s="186" t="s">
        <v>1223</v>
      </c>
      <c r="G155" s="187" t="s">
        <v>176</v>
      </c>
      <c r="H155" s="188">
        <v>211.7</v>
      </c>
      <c r="I155" s="189"/>
      <c r="J155" s="189">
        <f t="shared" ref="J155" si="30">ROUND(I155*H155,2)</f>
        <v>0</v>
      </c>
      <c r="K155" s="190"/>
      <c r="L155" s="191"/>
      <c r="M155" s="192" t="s">
        <v>1</v>
      </c>
      <c r="N155" s="193" t="s">
        <v>39</v>
      </c>
      <c r="O155" s="194">
        <v>4.0000000000000001E-3</v>
      </c>
      <c r="P155" s="194">
        <f t="shared" ref="P155" si="31">O155*H155</f>
        <v>0.8468</v>
      </c>
      <c r="Q155" s="194">
        <v>6.0099999999999997E-3</v>
      </c>
      <c r="R155" s="194">
        <f t="shared" ref="R155" si="32">Q155*H155</f>
        <v>1.2723169999999999</v>
      </c>
      <c r="S155" s="194">
        <v>0</v>
      </c>
      <c r="T155" s="195">
        <f t="shared" ref="T155" si="33">S155*H155</f>
        <v>0</v>
      </c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R155" s="197" t="s">
        <v>153</v>
      </c>
      <c r="AT155" s="197" t="s">
        <v>149</v>
      </c>
      <c r="AU155" s="197" t="s">
        <v>154</v>
      </c>
      <c r="AY155" s="198" t="s">
        <v>147</v>
      </c>
      <c r="BE155" s="199">
        <f t="shared" ref="BE155" si="34">IF(N155="základná",J155,0)</f>
        <v>0</v>
      </c>
      <c r="BF155" s="199">
        <f t="shared" ref="BF155" si="35">IF(N155="znížená",J155,0)</f>
        <v>0</v>
      </c>
      <c r="BG155" s="199">
        <f t="shared" ref="BG155" si="36">IF(N155="zákl. prenesená",J155,0)</f>
        <v>0</v>
      </c>
      <c r="BH155" s="199">
        <f t="shared" ref="BH155" si="37">IF(N155="zníž. prenesená",J155,0)</f>
        <v>0</v>
      </c>
      <c r="BI155" s="199">
        <f t="shared" ref="BI155" si="38">IF(N155="nulová",J155,0)</f>
        <v>0</v>
      </c>
      <c r="BJ155" s="198" t="s">
        <v>154</v>
      </c>
      <c r="BK155" s="199">
        <f t="shared" ref="BK155" si="39">ROUND(I155*H155,2)</f>
        <v>0</v>
      </c>
      <c r="BL155" s="198" t="s">
        <v>153</v>
      </c>
      <c r="BM155" s="197" t="s">
        <v>267</v>
      </c>
    </row>
    <row r="156" spans="1:65" s="12" customFormat="1" ht="22.9" customHeight="1">
      <c r="B156" s="126"/>
      <c r="D156" s="127" t="s">
        <v>72</v>
      </c>
      <c r="E156" s="136" t="s">
        <v>271</v>
      </c>
      <c r="F156" s="136" t="s">
        <v>272</v>
      </c>
      <c r="J156" s="137">
        <f>BK156</f>
        <v>0</v>
      </c>
      <c r="L156" s="126"/>
      <c r="M156" s="130"/>
      <c r="N156" s="131"/>
      <c r="O156" s="131"/>
      <c r="P156" s="132">
        <f>P157</f>
        <v>721.27439599999991</v>
      </c>
      <c r="Q156" s="131"/>
      <c r="R156" s="132">
        <f>R157</f>
        <v>0</v>
      </c>
      <c r="S156" s="131"/>
      <c r="T156" s="133">
        <f>T157</f>
        <v>0</v>
      </c>
      <c r="AR156" s="127" t="s">
        <v>81</v>
      </c>
      <c r="AT156" s="134" t="s">
        <v>72</v>
      </c>
      <c r="AU156" s="134" t="s">
        <v>81</v>
      </c>
      <c r="AY156" s="127" t="s">
        <v>147</v>
      </c>
      <c r="BK156" s="135">
        <f>BK157</f>
        <v>0</v>
      </c>
    </row>
    <row r="157" spans="1:65" s="2" customFormat="1" ht="24" customHeight="1">
      <c r="A157" s="26"/>
      <c r="B157" s="138"/>
      <c r="C157" s="139" t="s">
        <v>273</v>
      </c>
      <c r="D157" s="139" t="s">
        <v>149</v>
      </c>
      <c r="E157" s="140" t="s">
        <v>274</v>
      </c>
      <c r="F157" s="141" t="s">
        <v>275</v>
      </c>
      <c r="G157" s="142" t="s">
        <v>212</v>
      </c>
      <c r="H157" s="143">
        <v>587.35699999999997</v>
      </c>
      <c r="I157" s="144"/>
      <c r="J157" s="144">
        <f>ROUND(I157*H157,2)</f>
        <v>0</v>
      </c>
      <c r="K157" s="145"/>
      <c r="L157" s="27"/>
      <c r="M157" s="146" t="s">
        <v>1</v>
      </c>
      <c r="N157" s="147" t="s">
        <v>39</v>
      </c>
      <c r="O157" s="148">
        <v>1.228</v>
      </c>
      <c r="P157" s="148">
        <f>O157*H157</f>
        <v>721.27439599999991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153</v>
      </c>
      <c r="AT157" s="150" t="s">
        <v>149</v>
      </c>
      <c r="AU157" s="150" t="s">
        <v>154</v>
      </c>
      <c r="AY157" s="14" t="s">
        <v>147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154</v>
      </c>
      <c r="BK157" s="151">
        <f>ROUND(I157*H157,2)</f>
        <v>0</v>
      </c>
      <c r="BL157" s="14" t="s">
        <v>153</v>
      </c>
      <c r="BM157" s="150" t="s">
        <v>276</v>
      </c>
    </row>
    <row r="158" spans="1:65" s="12" customFormat="1" ht="25.9" customHeight="1">
      <c r="B158" s="126"/>
      <c r="D158" s="127" t="s">
        <v>72</v>
      </c>
      <c r="E158" s="128" t="s">
        <v>277</v>
      </c>
      <c r="F158" s="128" t="s">
        <v>278</v>
      </c>
      <c r="J158" s="129">
        <f>BK158</f>
        <v>0</v>
      </c>
      <c r="L158" s="126"/>
      <c r="M158" s="130"/>
      <c r="N158" s="131"/>
      <c r="O158" s="131"/>
      <c r="P158" s="132">
        <f>P159+P167+P174</f>
        <v>538.324434</v>
      </c>
      <c r="Q158" s="131"/>
      <c r="R158" s="132">
        <f>R159+R167+R174</f>
        <v>6.0850485599999997</v>
      </c>
      <c r="S158" s="131"/>
      <c r="T158" s="133">
        <f>T159+T167+T174</f>
        <v>0</v>
      </c>
      <c r="AR158" s="127" t="s">
        <v>154</v>
      </c>
      <c r="AT158" s="134" t="s">
        <v>72</v>
      </c>
      <c r="AU158" s="134" t="s">
        <v>73</v>
      </c>
      <c r="AY158" s="127" t="s">
        <v>147</v>
      </c>
      <c r="BK158" s="135">
        <f>BK159+BK167+BK174</f>
        <v>0</v>
      </c>
    </row>
    <row r="159" spans="1:65" s="12" customFormat="1" ht="22.9" customHeight="1">
      <c r="B159" s="126"/>
      <c r="D159" s="127" t="s">
        <v>72</v>
      </c>
      <c r="E159" s="136" t="s">
        <v>279</v>
      </c>
      <c r="F159" s="136" t="s">
        <v>280</v>
      </c>
      <c r="J159" s="137">
        <f>BK159</f>
        <v>0</v>
      </c>
      <c r="L159" s="126"/>
      <c r="M159" s="130"/>
      <c r="N159" s="131"/>
      <c r="O159" s="131"/>
      <c r="P159" s="132">
        <f>SUM(P160:P166)</f>
        <v>210.94505999999998</v>
      </c>
      <c r="Q159" s="131"/>
      <c r="R159" s="132">
        <f>SUM(R160:R166)</f>
        <v>1.3651314000000001</v>
      </c>
      <c r="S159" s="131"/>
      <c r="T159" s="133">
        <f>SUM(T160:T166)</f>
        <v>0</v>
      </c>
      <c r="AR159" s="127" t="s">
        <v>154</v>
      </c>
      <c r="AT159" s="134" t="s">
        <v>72</v>
      </c>
      <c r="AU159" s="134" t="s">
        <v>81</v>
      </c>
      <c r="AY159" s="127" t="s">
        <v>147</v>
      </c>
      <c r="BK159" s="135">
        <f>SUM(BK160:BK166)</f>
        <v>0</v>
      </c>
    </row>
    <row r="160" spans="1:65" s="2" customFormat="1" ht="24" customHeight="1">
      <c r="A160" s="26"/>
      <c r="B160" s="138"/>
      <c r="C160" s="139" t="s">
        <v>281</v>
      </c>
      <c r="D160" s="139" t="s">
        <v>149</v>
      </c>
      <c r="E160" s="140" t="s">
        <v>282</v>
      </c>
      <c r="F160" s="141" t="s">
        <v>283</v>
      </c>
      <c r="G160" s="142" t="s">
        <v>284</v>
      </c>
      <c r="H160" s="143">
        <v>15.7</v>
      </c>
      <c r="I160" s="144"/>
      <c r="J160" s="144">
        <f t="shared" ref="J160:J166" si="40">ROUND(I160*H160,2)</f>
        <v>0</v>
      </c>
      <c r="K160" s="145"/>
      <c r="L160" s="27"/>
      <c r="M160" s="146" t="s">
        <v>1</v>
      </c>
      <c r="N160" s="147" t="s">
        <v>39</v>
      </c>
      <c r="O160" s="148">
        <v>0.20599999999999999</v>
      </c>
      <c r="P160" s="148">
        <f t="shared" ref="P160:P166" si="41">O160*H160</f>
        <v>3.2341999999999995</v>
      </c>
      <c r="Q160" s="148">
        <v>6.4999999999999997E-4</v>
      </c>
      <c r="R160" s="148">
        <f t="shared" ref="R160:R166" si="42">Q160*H160</f>
        <v>1.0204999999999999E-2</v>
      </c>
      <c r="S160" s="148">
        <v>0</v>
      </c>
      <c r="T160" s="149">
        <f t="shared" ref="T160:T166" si="4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234</v>
      </c>
      <c r="AT160" s="150" t="s">
        <v>149</v>
      </c>
      <c r="AU160" s="150" t="s">
        <v>154</v>
      </c>
      <c r="AY160" s="14" t="s">
        <v>147</v>
      </c>
      <c r="BE160" s="151">
        <f t="shared" ref="BE160:BE166" si="44">IF(N160="základná",J160,0)</f>
        <v>0</v>
      </c>
      <c r="BF160" s="151">
        <f t="shared" ref="BF160:BF166" si="45">IF(N160="znížená",J160,0)</f>
        <v>0</v>
      </c>
      <c r="BG160" s="151">
        <f t="shared" ref="BG160:BG166" si="46">IF(N160="zákl. prenesená",J160,0)</f>
        <v>0</v>
      </c>
      <c r="BH160" s="151">
        <f t="shared" ref="BH160:BH166" si="47">IF(N160="zníž. prenesená",J160,0)</f>
        <v>0</v>
      </c>
      <c r="BI160" s="151">
        <f t="shared" ref="BI160:BI166" si="48">IF(N160="nulová",J160,0)</f>
        <v>0</v>
      </c>
      <c r="BJ160" s="14" t="s">
        <v>154</v>
      </c>
      <c r="BK160" s="151">
        <f t="shared" ref="BK160:BK166" si="49">ROUND(I160*H160,2)</f>
        <v>0</v>
      </c>
      <c r="BL160" s="14" t="s">
        <v>234</v>
      </c>
      <c r="BM160" s="150" t="s">
        <v>285</v>
      </c>
    </row>
    <row r="161" spans="1:65" s="2" customFormat="1" ht="16.5" customHeight="1">
      <c r="A161" s="26"/>
      <c r="B161" s="138"/>
      <c r="C161" s="139" t="s">
        <v>286</v>
      </c>
      <c r="D161" s="139" t="s">
        <v>149</v>
      </c>
      <c r="E161" s="140" t="s">
        <v>287</v>
      </c>
      <c r="F161" s="141" t="s">
        <v>288</v>
      </c>
      <c r="G161" s="142" t="s">
        <v>176</v>
      </c>
      <c r="H161" s="143">
        <v>252.42</v>
      </c>
      <c r="I161" s="144"/>
      <c r="J161" s="144">
        <f t="shared" si="40"/>
        <v>0</v>
      </c>
      <c r="K161" s="145"/>
      <c r="L161" s="27"/>
      <c r="M161" s="146" t="s">
        <v>1</v>
      </c>
      <c r="N161" s="147" t="s">
        <v>39</v>
      </c>
      <c r="O161" s="148">
        <v>0.60099999999999998</v>
      </c>
      <c r="P161" s="148">
        <f t="shared" si="41"/>
        <v>151.70442</v>
      </c>
      <c r="Q161" s="148">
        <v>8.0000000000000007E-5</v>
      </c>
      <c r="R161" s="148">
        <f t="shared" si="42"/>
        <v>2.0193599999999999E-2</v>
      </c>
      <c r="S161" s="148">
        <v>0</v>
      </c>
      <c r="T161" s="149">
        <f t="shared" si="4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234</v>
      </c>
      <c r="AT161" s="150" t="s">
        <v>149</v>
      </c>
      <c r="AU161" s="150" t="s">
        <v>154</v>
      </c>
      <c r="AY161" s="14" t="s">
        <v>147</v>
      </c>
      <c r="BE161" s="151">
        <f t="shared" si="44"/>
        <v>0</v>
      </c>
      <c r="BF161" s="151">
        <f t="shared" si="45"/>
        <v>0</v>
      </c>
      <c r="BG161" s="151">
        <f t="shared" si="46"/>
        <v>0</v>
      </c>
      <c r="BH161" s="151">
        <f t="shared" si="47"/>
        <v>0</v>
      </c>
      <c r="BI161" s="151">
        <f t="shared" si="48"/>
        <v>0</v>
      </c>
      <c r="BJ161" s="14" t="s">
        <v>154</v>
      </c>
      <c r="BK161" s="151">
        <f t="shared" si="49"/>
        <v>0</v>
      </c>
      <c r="BL161" s="14" t="s">
        <v>234</v>
      </c>
      <c r="BM161" s="150" t="s">
        <v>289</v>
      </c>
    </row>
    <row r="162" spans="1:65" s="2" customFormat="1" ht="24" customHeight="1">
      <c r="A162" s="26"/>
      <c r="B162" s="138"/>
      <c r="C162" s="156" t="s">
        <v>290</v>
      </c>
      <c r="D162" s="156" t="s">
        <v>227</v>
      </c>
      <c r="E162" s="157" t="s">
        <v>291</v>
      </c>
      <c r="F162" s="158" t="s">
        <v>292</v>
      </c>
      <c r="G162" s="159" t="s">
        <v>176</v>
      </c>
      <c r="H162" s="160">
        <v>270.089</v>
      </c>
      <c r="I162" s="161"/>
      <c r="J162" s="161">
        <f t="shared" si="40"/>
        <v>0</v>
      </c>
      <c r="K162" s="162"/>
      <c r="L162" s="163"/>
      <c r="M162" s="164" t="s">
        <v>1</v>
      </c>
      <c r="N162" s="165" t="s">
        <v>39</v>
      </c>
      <c r="O162" s="148">
        <v>0</v>
      </c>
      <c r="P162" s="148">
        <f t="shared" si="41"/>
        <v>0</v>
      </c>
      <c r="Q162" s="148">
        <v>4.4000000000000003E-3</v>
      </c>
      <c r="R162" s="148">
        <f t="shared" si="42"/>
        <v>1.1883916000000001</v>
      </c>
      <c r="S162" s="148">
        <v>0</v>
      </c>
      <c r="T162" s="149">
        <f t="shared" si="4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293</v>
      </c>
      <c r="AT162" s="150" t="s">
        <v>227</v>
      </c>
      <c r="AU162" s="150" t="s">
        <v>154</v>
      </c>
      <c r="AY162" s="14" t="s">
        <v>147</v>
      </c>
      <c r="BE162" s="151">
        <f t="shared" si="44"/>
        <v>0</v>
      </c>
      <c r="BF162" s="151">
        <f t="shared" si="45"/>
        <v>0</v>
      </c>
      <c r="BG162" s="151">
        <f t="shared" si="46"/>
        <v>0</v>
      </c>
      <c r="BH162" s="151">
        <f t="shared" si="47"/>
        <v>0</v>
      </c>
      <c r="BI162" s="151">
        <f t="shared" si="48"/>
        <v>0</v>
      </c>
      <c r="BJ162" s="14" t="s">
        <v>154</v>
      </c>
      <c r="BK162" s="151">
        <f t="shared" si="49"/>
        <v>0</v>
      </c>
      <c r="BL162" s="14" t="s">
        <v>234</v>
      </c>
      <c r="BM162" s="150" t="s">
        <v>294</v>
      </c>
    </row>
    <row r="163" spans="1:65" s="2" customFormat="1" ht="24" customHeight="1">
      <c r="A163" s="26"/>
      <c r="B163" s="138"/>
      <c r="C163" s="139" t="s">
        <v>293</v>
      </c>
      <c r="D163" s="139" t="s">
        <v>149</v>
      </c>
      <c r="E163" s="140" t="s">
        <v>295</v>
      </c>
      <c r="F163" s="141" t="s">
        <v>296</v>
      </c>
      <c r="G163" s="142" t="s">
        <v>284</v>
      </c>
      <c r="H163" s="143">
        <v>31.4</v>
      </c>
      <c r="I163" s="144"/>
      <c r="J163" s="144">
        <f t="shared" si="40"/>
        <v>0</v>
      </c>
      <c r="K163" s="145"/>
      <c r="L163" s="27"/>
      <c r="M163" s="146" t="s">
        <v>1</v>
      </c>
      <c r="N163" s="147" t="s">
        <v>39</v>
      </c>
      <c r="O163" s="148">
        <v>0.89600000000000002</v>
      </c>
      <c r="P163" s="148">
        <f t="shared" si="41"/>
        <v>28.134399999999999</v>
      </c>
      <c r="Q163" s="148">
        <v>2.4499999999999999E-3</v>
      </c>
      <c r="R163" s="148">
        <f t="shared" si="42"/>
        <v>7.6929999999999998E-2</v>
      </c>
      <c r="S163" s="148">
        <v>0</v>
      </c>
      <c r="T163" s="149">
        <f t="shared" si="4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234</v>
      </c>
      <c r="AT163" s="150" t="s">
        <v>149</v>
      </c>
      <c r="AU163" s="150" t="s">
        <v>154</v>
      </c>
      <c r="AY163" s="14" t="s">
        <v>147</v>
      </c>
      <c r="BE163" s="151">
        <f t="shared" si="44"/>
        <v>0</v>
      </c>
      <c r="BF163" s="151">
        <f t="shared" si="45"/>
        <v>0</v>
      </c>
      <c r="BG163" s="151">
        <f t="shared" si="46"/>
        <v>0</v>
      </c>
      <c r="BH163" s="151">
        <f t="shared" si="47"/>
        <v>0</v>
      </c>
      <c r="BI163" s="151">
        <f t="shared" si="48"/>
        <v>0</v>
      </c>
      <c r="BJ163" s="14" t="s">
        <v>154</v>
      </c>
      <c r="BK163" s="151">
        <f t="shared" si="49"/>
        <v>0</v>
      </c>
      <c r="BL163" s="14" t="s">
        <v>234</v>
      </c>
      <c r="BM163" s="150" t="s">
        <v>297</v>
      </c>
    </row>
    <row r="164" spans="1:65" s="2" customFormat="1" ht="24" customHeight="1">
      <c r="A164" s="26"/>
      <c r="B164" s="138"/>
      <c r="C164" s="139" t="s">
        <v>298</v>
      </c>
      <c r="D164" s="139" t="s">
        <v>149</v>
      </c>
      <c r="E164" s="140" t="s">
        <v>299</v>
      </c>
      <c r="F164" s="141" t="s">
        <v>300</v>
      </c>
      <c r="G164" s="142" t="s">
        <v>301</v>
      </c>
      <c r="H164" s="143">
        <v>4</v>
      </c>
      <c r="I164" s="144"/>
      <c r="J164" s="144">
        <f t="shared" si="40"/>
        <v>0</v>
      </c>
      <c r="K164" s="145"/>
      <c r="L164" s="27"/>
      <c r="M164" s="146" t="s">
        <v>1</v>
      </c>
      <c r="N164" s="147" t="s">
        <v>39</v>
      </c>
      <c r="O164" s="148">
        <v>1.23525</v>
      </c>
      <c r="P164" s="148">
        <f t="shared" si="41"/>
        <v>4.9409999999999998</v>
      </c>
      <c r="Q164" s="148">
        <v>1.58E-3</v>
      </c>
      <c r="R164" s="148">
        <f t="shared" si="42"/>
        <v>6.3200000000000001E-3</v>
      </c>
      <c r="S164" s="148">
        <v>0</v>
      </c>
      <c r="T164" s="149">
        <f t="shared" si="4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234</v>
      </c>
      <c r="AT164" s="150" t="s">
        <v>149</v>
      </c>
      <c r="AU164" s="150" t="s">
        <v>154</v>
      </c>
      <c r="AY164" s="14" t="s">
        <v>147</v>
      </c>
      <c r="BE164" s="151">
        <f t="shared" si="44"/>
        <v>0</v>
      </c>
      <c r="BF164" s="151">
        <f t="shared" si="45"/>
        <v>0</v>
      </c>
      <c r="BG164" s="151">
        <f t="shared" si="46"/>
        <v>0</v>
      </c>
      <c r="BH164" s="151">
        <f t="shared" si="47"/>
        <v>0</v>
      </c>
      <c r="BI164" s="151">
        <f t="shared" si="48"/>
        <v>0</v>
      </c>
      <c r="BJ164" s="14" t="s">
        <v>154</v>
      </c>
      <c r="BK164" s="151">
        <f t="shared" si="49"/>
        <v>0</v>
      </c>
      <c r="BL164" s="14" t="s">
        <v>234</v>
      </c>
      <c r="BM164" s="150" t="s">
        <v>302</v>
      </c>
    </row>
    <row r="165" spans="1:65" s="2" customFormat="1" ht="24" customHeight="1">
      <c r="A165" s="26"/>
      <c r="B165" s="138"/>
      <c r="C165" s="139" t="s">
        <v>303</v>
      </c>
      <c r="D165" s="139" t="s">
        <v>149</v>
      </c>
      <c r="E165" s="140" t="s">
        <v>304</v>
      </c>
      <c r="F165" s="141" t="s">
        <v>305</v>
      </c>
      <c r="G165" s="142" t="s">
        <v>284</v>
      </c>
      <c r="H165" s="143">
        <v>25.44</v>
      </c>
      <c r="I165" s="144"/>
      <c r="J165" s="144">
        <f t="shared" si="40"/>
        <v>0</v>
      </c>
      <c r="K165" s="145"/>
      <c r="L165" s="27"/>
      <c r="M165" s="146" t="s">
        <v>1</v>
      </c>
      <c r="N165" s="147" t="s">
        <v>39</v>
      </c>
      <c r="O165" s="148">
        <v>0.66100000000000003</v>
      </c>
      <c r="P165" s="148">
        <f t="shared" si="41"/>
        <v>16.815840000000001</v>
      </c>
      <c r="Q165" s="148">
        <v>2.48E-3</v>
      </c>
      <c r="R165" s="148">
        <f t="shared" si="42"/>
        <v>6.30912E-2</v>
      </c>
      <c r="S165" s="148">
        <v>0</v>
      </c>
      <c r="T165" s="149">
        <f t="shared" si="4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234</v>
      </c>
      <c r="AT165" s="150" t="s">
        <v>149</v>
      </c>
      <c r="AU165" s="150" t="s">
        <v>154</v>
      </c>
      <c r="AY165" s="14" t="s">
        <v>147</v>
      </c>
      <c r="BE165" s="151">
        <f t="shared" si="44"/>
        <v>0</v>
      </c>
      <c r="BF165" s="151">
        <f t="shared" si="45"/>
        <v>0</v>
      </c>
      <c r="BG165" s="151">
        <f t="shared" si="46"/>
        <v>0</v>
      </c>
      <c r="BH165" s="151">
        <f t="shared" si="47"/>
        <v>0</v>
      </c>
      <c r="BI165" s="151">
        <f t="shared" si="48"/>
        <v>0</v>
      </c>
      <c r="BJ165" s="14" t="s">
        <v>154</v>
      </c>
      <c r="BK165" s="151">
        <f t="shared" si="49"/>
        <v>0</v>
      </c>
      <c r="BL165" s="14" t="s">
        <v>234</v>
      </c>
      <c r="BM165" s="150" t="s">
        <v>306</v>
      </c>
    </row>
    <row r="166" spans="1:65" s="2" customFormat="1" ht="24" customHeight="1">
      <c r="A166" s="26"/>
      <c r="B166" s="138"/>
      <c r="C166" s="139" t="s">
        <v>307</v>
      </c>
      <c r="D166" s="139" t="s">
        <v>149</v>
      </c>
      <c r="E166" s="140" t="s">
        <v>308</v>
      </c>
      <c r="F166" s="141" t="s">
        <v>309</v>
      </c>
      <c r="G166" s="142" t="s">
        <v>212</v>
      </c>
      <c r="H166" s="143">
        <v>1.365</v>
      </c>
      <c r="I166" s="144"/>
      <c r="J166" s="144">
        <f t="shared" si="40"/>
        <v>0</v>
      </c>
      <c r="K166" s="145"/>
      <c r="L166" s="27"/>
      <c r="M166" s="146" t="s">
        <v>1</v>
      </c>
      <c r="N166" s="147" t="s">
        <v>39</v>
      </c>
      <c r="O166" s="148">
        <v>4.4800000000000004</v>
      </c>
      <c r="P166" s="148">
        <f t="shared" si="41"/>
        <v>6.1152000000000006</v>
      </c>
      <c r="Q166" s="148">
        <v>0</v>
      </c>
      <c r="R166" s="148">
        <f t="shared" si="42"/>
        <v>0</v>
      </c>
      <c r="S166" s="148">
        <v>0</v>
      </c>
      <c r="T166" s="149">
        <f t="shared" si="4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234</v>
      </c>
      <c r="AT166" s="150" t="s">
        <v>149</v>
      </c>
      <c r="AU166" s="150" t="s">
        <v>154</v>
      </c>
      <c r="AY166" s="14" t="s">
        <v>147</v>
      </c>
      <c r="BE166" s="151">
        <f t="shared" si="44"/>
        <v>0</v>
      </c>
      <c r="BF166" s="151">
        <f t="shared" si="45"/>
        <v>0</v>
      </c>
      <c r="BG166" s="151">
        <f t="shared" si="46"/>
        <v>0</v>
      </c>
      <c r="BH166" s="151">
        <f t="shared" si="47"/>
        <v>0</v>
      </c>
      <c r="BI166" s="151">
        <f t="shared" si="48"/>
        <v>0</v>
      </c>
      <c r="BJ166" s="14" t="s">
        <v>154</v>
      </c>
      <c r="BK166" s="151">
        <f t="shared" si="49"/>
        <v>0</v>
      </c>
      <c r="BL166" s="14" t="s">
        <v>234</v>
      </c>
      <c r="BM166" s="150" t="s">
        <v>310</v>
      </c>
    </row>
    <row r="167" spans="1:65" s="12" customFormat="1" ht="22.9" customHeight="1">
      <c r="B167" s="126"/>
      <c r="D167" s="127" t="s">
        <v>72</v>
      </c>
      <c r="E167" s="136" t="s">
        <v>311</v>
      </c>
      <c r="F167" s="136" t="s">
        <v>312</v>
      </c>
      <c r="J167" s="137">
        <f>BK167</f>
        <v>0</v>
      </c>
      <c r="L167" s="126"/>
      <c r="M167" s="130"/>
      <c r="N167" s="131"/>
      <c r="O167" s="131"/>
      <c r="P167" s="132">
        <f>SUM(P168:P173)</f>
        <v>149.70497399999999</v>
      </c>
      <c r="Q167" s="131"/>
      <c r="R167" s="132">
        <f>SUM(R168:R173)</f>
        <v>4.2382641599999999</v>
      </c>
      <c r="S167" s="131"/>
      <c r="T167" s="133">
        <f>SUM(T168:T173)</f>
        <v>0</v>
      </c>
      <c r="AR167" s="127" t="s">
        <v>154</v>
      </c>
      <c r="AT167" s="134" t="s">
        <v>72</v>
      </c>
      <c r="AU167" s="134" t="s">
        <v>81</v>
      </c>
      <c r="AY167" s="127" t="s">
        <v>147</v>
      </c>
      <c r="BK167" s="135">
        <f>SUM(BK168:BK173)</f>
        <v>0</v>
      </c>
    </row>
    <row r="168" spans="1:65" s="2" customFormat="1" ht="24" customHeight="1">
      <c r="A168" s="26"/>
      <c r="B168" s="138"/>
      <c r="C168" s="139" t="s">
        <v>313</v>
      </c>
      <c r="D168" s="139" t="s">
        <v>149</v>
      </c>
      <c r="E168" s="140" t="s">
        <v>314</v>
      </c>
      <c r="F168" s="141" t="s">
        <v>315</v>
      </c>
      <c r="G168" s="142" t="s">
        <v>176</v>
      </c>
      <c r="H168" s="143">
        <v>180.54</v>
      </c>
      <c r="I168" s="144"/>
      <c r="J168" s="144">
        <f t="shared" ref="J168:J173" si="50">ROUND(I168*H168,2)</f>
        <v>0</v>
      </c>
      <c r="K168" s="145"/>
      <c r="L168" s="27"/>
      <c r="M168" s="146" t="s">
        <v>1</v>
      </c>
      <c r="N168" s="147" t="s">
        <v>39</v>
      </c>
      <c r="O168" s="148">
        <v>0.745</v>
      </c>
      <c r="P168" s="148">
        <f t="shared" ref="P168:P173" si="51">O168*H168</f>
        <v>134.50229999999999</v>
      </c>
      <c r="Q168" s="148">
        <v>1.2E-4</v>
      </c>
      <c r="R168" s="148">
        <f t="shared" ref="R168:R173" si="52">Q168*H168</f>
        <v>2.1664799999999998E-2</v>
      </c>
      <c r="S168" s="148">
        <v>0</v>
      </c>
      <c r="T168" s="149">
        <f t="shared" ref="T168:T173" si="5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234</v>
      </c>
      <c r="AT168" s="150" t="s">
        <v>149</v>
      </c>
      <c r="AU168" s="150" t="s">
        <v>154</v>
      </c>
      <c r="AY168" s="14" t="s">
        <v>147</v>
      </c>
      <c r="BE168" s="151">
        <f t="shared" ref="BE168:BE173" si="54">IF(N168="základná",J168,0)</f>
        <v>0</v>
      </c>
      <c r="BF168" s="151">
        <f t="shared" ref="BF168:BF173" si="55">IF(N168="znížená",J168,0)</f>
        <v>0</v>
      </c>
      <c r="BG168" s="151">
        <f t="shared" ref="BG168:BG173" si="56">IF(N168="zákl. prenesená",J168,0)</f>
        <v>0</v>
      </c>
      <c r="BH168" s="151">
        <f t="shared" ref="BH168:BH173" si="57">IF(N168="zníž. prenesená",J168,0)</f>
        <v>0</v>
      </c>
      <c r="BI168" s="151">
        <f t="shared" ref="BI168:BI173" si="58">IF(N168="nulová",J168,0)</f>
        <v>0</v>
      </c>
      <c r="BJ168" s="14" t="s">
        <v>154</v>
      </c>
      <c r="BK168" s="151">
        <f t="shared" ref="BK168:BK173" si="59">ROUND(I168*H168,2)</f>
        <v>0</v>
      </c>
      <c r="BL168" s="14" t="s">
        <v>234</v>
      </c>
      <c r="BM168" s="150" t="s">
        <v>316</v>
      </c>
    </row>
    <row r="169" spans="1:65" s="2" customFormat="1" ht="16.5" customHeight="1">
      <c r="A169" s="26"/>
      <c r="B169" s="138"/>
      <c r="C169" s="156" t="s">
        <v>317</v>
      </c>
      <c r="D169" s="156" t="s">
        <v>227</v>
      </c>
      <c r="E169" s="157" t="s">
        <v>318</v>
      </c>
      <c r="F169" s="158" t="s">
        <v>319</v>
      </c>
      <c r="G169" s="159" t="s">
        <v>176</v>
      </c>
      <c r="H169" s="160">
        <v>193.178</v>
      </c>
      <c r="I169" s="161"/>
      <c r="J169" s="161">
        <f t="shared" si="50"/>
        <v>0</v>
      </c>
      <c r="K169" s="162"/>
      <c r="L169" s="163"/>
      <c r="M169" s="164" t="s">
        <v>1</v>
      </c>
      <c r="N169" s="165" t="s">
        <v>39</v>
      </c>
      <c r="O169" s="148">
        <v>0</v>
      </c>
      <c r="P169" s="148">
        <f t="shared" si="51"/>
        <v>0</v>
      </c>
      <c r="Q169" s="148">
        <v>1.1199999999999999E-3</v>
      </c>
      <c r="R169" s="148">
        <f t="shared" si="52"/>
        <v>0.21635935999999997</v>
      </c>
      <c r="S169" s="148">
        <v>0</v>
      </c>
      <c r="T169" s="149">
        <f t="shared" si="5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293</v>
      </c>
      <c r="AT169" s="150" t="s">
        <v>227</v>
      </c>
      <c r="AU169" s="150" t="s">
        <v>154</v>
      </c>
      <c r="AY169" s="14" t="s">
        <v>147</v>
      </c>
      <c r="BE169" s="151">
        <f t="shared" si="54"/>
        <v>0</v>
      </c>
      <c r="BF169" s="151">
        <f t="shared" si="55"/>
        <v>0</v>
      </c>
      <c r="BG169" s="151">
        <f t="shared" si="56"/>
        <v>0</v>
      </c>
      <c r="BH169" s="151">
        <f t="shared" si="57"/>
        <v>0</v>
      </c>
      <c r="BI169" s="151">
        <f t="shared" si="58"/>
        <v>0</v>
      </c>
      <c r="BJ169" s="14" t="s">
        <v>154</v>
      </c>
      <c r="BK169" s="151">
        <f t="shared" si="59"/>
        <v>0</v>
      </c>
      <c r="BL169" s="14" t="s">
        <v>234</v>
      </c>
      <c r="BM169" s="150" t="s">
        <v>320</v>
      </c>
    </row>
    <row r="170" spans="1:65" s="2" customFormat="1" ht="24" customHeight="1">
      <c r="A170" s="26"/>
      <c r="B170" s="138"/>
      <c r="C170" s="139" t="s">
        <v>321</v>
      </c>
      <c r="D170" s="139" t="s">
        <v>149</v>
      </c>
      <c r="E170" s="140" t="s">
        <v>322</v>
      </c>
      <c r="F170" s="141" t="s">
        <v>323</v>
      </c>
      <c r="G170" s="142" t="s">
        <v>324</v>
      </c>
      <c r="H170" s="143">
        <v>4</v>
      </c>
      <c r="I170" s="144"/>
      <c r="J170" s="144">
        <f t="shared" si="50"/>
        <v>0</v>
      </c>
      <c r="K170" s="145"/>
      <c r="L170" s="27"/>
      <c r="M170" s="146" t="s">
        <v>1</v>
      </c>
      <c r="N170" s="147" t="s">
        <v>39</v>
      </c>
      <c r="O170" s="148">
        <v>0.30114000000000002</v>
      </c>
      <c r="P170" s="148">
        <f t="shared" si="51"/>
        <v>1.2045600000000001</v>
      </c>
      <c r="Q170" s="148">
        <v>6.0000000000000002E-5</v>
      </c>
      <c r="R170" s="148">
        <f t="shared" si="52"/>
        <v>2.4000000000000001E-4</v>
      </c>
      <c r="S170" s="148">
        <v>0</v>
      </c>
      <c r="T170" s="149">
        <f t="shared" si="5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234</v>
      </c>
      <c r="AT170" s="150" t="s">
        <v>149</v>
      </c>
      <c r="AU170" s="150" t="s">
        <v>154</v>
      </c>
      <c r="AY170" s="14" t="s">
        <v>147</v>
      </c>
      <c r="BE170" s="151">
        <f t="shared" si="54"/>
        <v>0</v>
      </c>
      <c r="BF170" s="151">
        <f t="shared" si="55"/>
        <v>0</v>
      </c>
      <c r="BG170" s="151">
        <f t="shared" si="56"/>
        <v>0</v>
      </c>
      <c r="BH170" s="151">
        <f t="shared" si="57"/>
        <v>0</v>
      </c>
      <c r="BI170" s="151">
        <f t="shared" si="58"/>
        <v>0</v>
      </c>
      <c r="BJ170" s="14" t="s">
        <v>154</v>
      </c>
      <c r="BK170" s="151">
        <f t="shared" si="59"/>
        <v>0</v>
      </c>
      <c r="BL170" s="14" t="s">
        <v>234</v>
      </c>
      <c r="BM170" s="150" t="s">
        <v>325</v>
      </c>
    </row>
    <row r="171" spans="1:65" s="2" customFormat="1" ht="16.5" customHeight="1">
      <c r="A171" s="26"/>
      <c r="B171" s="138"/>
      <c r="C171" s="156" t="s">
        <v>326</v>
      </c>
      <c r="D171" s="156" t="s">
        <v>227</v>
      </c>
      <c r="E171" s="157" t="s">
        <v>327</v>
      </c>
      <c r="F171" s="158" t="s">
        <v>328</v>
      </c>
      <c r="G171" s="159" t="s">
        <v>301</v>
      </c>
      <c r="H171" s="160">
        <v>3</v>
      </c>
      <c r="I171" s="161"/>
      <c r="J171" s="161">
        <f t="shared" si="50"/>
        <v>0</v>
      </c>
      <c r="K171" s="162"/>
      <c r="L171" s="163"/>
      <c r="M171" s="164" t="s">
        <v>1</v>
      </c>
      <c r="N171" s="165" t="s">
        <v>39</v>
      </c>
      <c r="O171" s="148">
        <v>0</v>
      </c>
      <c r="P171" s="148">
        <f t="shared" si="51"/>
        <v>0</v>
      </c>
      <c r="Q171" s="148">
        <v>1</v>
      </c>
      <c r="R171" s="148">
        <f t="shared" si="52"/>
        <v>3</v>
      </c>
      <c r="S171" s="148">
        <v>0</v>
      </c>
      <c r="T171" s="149">
        <f t="shared" si="5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293</v>
      </c>
      <c r="AT171" s="150" t="s">
        <v>227</v>
      </c>
      <c r="AU171" s="150" t="s">
        <v>154</v>
      </c>
      <c r="AY171" s="14" t="s">
        <v>147</v>
      </c>
      <c r="BE171" s="151">
        <f t="shared" si="54"/>
        <v>0</v>
      </c>
      <c r="BF171" s="151">
        <f t="shared" si="55"/>
        <v>0</v>
      </c>
      <c r="BG171" s="151">
        <f t="shared" si="56"/>
        <v>0</v>
      </c>
      <c r="BH171" s="151">
        <f t="shared" si="57"/>
        <v>0</v>
      </c>
      <c r="BI171" s="151">
        <f t="shared" si="58"/>
        <v>0</v>
      </c>
      <c r="BJ171" s="14" t="s">
        <v>154</v>
      </c>
      <c r="BK171" s="151">
        <f t="shared" si="59"/>
        <v>0</v>
      </c>
      <c r="BL171" s="14" t="s">
        <v>234</v>
      </c>
      <c r="BM171" s="150" t="s">
        <v>329</v>
      </c>
    </row>
    <row r="172" spans="1:65" s="2" customFormat="1" ht="16.5" customHeight="1">
      <c r="A172" s="26"/>
      <c r="B172" s="138"/>
      <c r="C172" s="156" t="s">
        <v>330</v>
      </c>
      <c r="D172" s="156" t="s">
        <v>227</v>
      </c>
      <c r="E172" s="157" t="s">
        <v>331</v>
      </c>
      <c r="F172" s="158" t="s">
        <v>332</v>
      </c>
      <c r="G172" s="159" t="s">
        <v>301</v>
      </c>
      <c r="H172" s="160">
        <v>1</v>
      </c>
      <c r="I172" s="161"/>
      <c r="J172" s="161">
        <f t="shared" si="50"/>
        <v>0</v>
      </c>
      <c r="K172" s="162"/>
      <c r="L172" s="163"/>
      <c r="M172" s="164" t="s">
        <v>1</v>
      </c>
      <c r="N172" s="165" t="s">
        <v>39</v>
      </c>
      <c r="O172" s="148">
        <v>0</v>
      </c>
      <c r="P172" s="148">
        <f t="shared" si="51"/>
        <v>0</v>
      </c>
      <c r="Q172" s="148">
        <v>1</v>
      </c>
      <c r="R172" s="148">
        <f t="shared" si="52"/>
        <v>1</v>
      </c>
      <c r="S172" s="148">
        <v>0</v>
      </c>
      <c r="T172" s="149">
        <f t="shared" si="5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293</v>
      </c>
      <c r="AT172" s="150" t="s">
        <v>227</v>
      </c>
      <c r="AU172" s="150" t="s">
        <v>154</v>
      </c>
      <c r="AY172" s="14" t="s">
        <v>147</v>
      </c>
      <c r="BE172" s="151">
        <f t="shared" si="54"/>
        <v>0</v>
      </c>
      <c r="BF172" s="151">
        <f t="shared" si="55"/>
        <v>0</v>
      </c>
      <c r="BG172" s="151">
        <f t="shared" si="56"/>
        <v>0</v>
      </c>
      <c r="BH172" s="151">
        <f t="shared" si="57"/>
        <v>0</v>
      </c>
      <c r="BI172" s="151">
        <f t="shared" si="58"/>
        <v>0</v>
      </c>
      <c r="BJ172" s="14" t="s">
        <v>154</v>
      </c>
      <c r="BK172" s="151">
        <f t="shared" si="59"/>
        <v>0</v>
      </c>
      <c r="BL172" s="14" t="s">
        <v>234</v>
      </c>
      <c r="BM172" s="150" t="s">
        <v>333</v>
      </c>
    </row>
    <row r="173" spans="1:65" s="2" customFormat="1" ht="24" customHeight="1">
      <c r="A173" s="26"/>
      <c r="B173" s="138"/>
      <c r="C173" s="139" t="s">
        <v>334</v>
      </c>
      <c r="D173" s="139" t="s">
        <v>149</v>
      </c>
      <c r="E173" s="140" t="s">
        <v>335</v>
      </c>
      <c r="F173" s="141" t="s">
        <v>336</v>
      </c>
      <c r="G173" s="142" t="s">
        <v>212</v>
      </c>
      <c r="H173" s="143">
        <v>4.2380000000000004</v>
      </c>
      <c r="I173" s="144"/>
      <c r="J173" s="144">
        <f t="shared" si="50"/>
        <v>0</v>
      </c>
      <c r="K173" s="145"/>
      <c r="L173" s="27"/>
      <c r="M173" s="146" t="s">
        <v>1</v>
      </c>
      <c r="N173" s="147" t="s">
        <v>39</v>
      </c>
      <c r="O173" s="148">
        <v>3.3029999999999999</v>
      </c>
      <c r="P173" s="148">
        <f t="shared" si="51"/>
        <v>13.998114000000001</v>
      </c>
      <c r="Q173" s="148">
        <v>0</v>
      </c>
      <c r="R173" s="148">
        <f t="shared" si="52"/>
        <v>0</v>
      </c>
      <c r="S173" s="148">
        <v>0</v>
      </c>
      <c r="T173" s="149">
        <f t="shared" si="5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234</v>
      </c>
      <c r="AT173" s="150" t="s">
        <v>149</v>
      </c>
      <c r="AU173" s="150" t="s">
        <v>154</v>
      </c>
      <c r="AY173" s="14" t="s">
        <v>147</v>
      </c>
      <c r="BE173" s="151">
        <f t="shared" si="54"/>
        <v>0</v>
      </c>
      <c r="BF173" s="151">
        <f t="shared" si="55"/>
        <v>0</v>
      </c>
      <c r="BG173" s="151">
        <f t="shared" si="56"/>
        <v>0</v>
      </c>
      <c r="BH173" s="151">
        <f t="shared" si="57"/>
        <v>0</v>
      </c>
      <c r="BI173" s="151">
        <f t="shared" si="58"/>
        <v>0</v>
      </c>
      <c r="BJ173" s="14" t="s">
        <v>154</v>
      </c>
      <c r="BK173" s="151">
        <f t="shared" si="59"/>
        <v>0</v>
      </c>
      <c r="BL173" s="14" t="s">
        <v>234</v>
      </c>
      <c r="BM173" s="150" t="s">
        <v>337</v>
      </c>
    </row>
    <row r="174" spans="1:65" s="12" customFormat="1" ht="22.9" customHeight="1">
      <c r="B174" s="126"/>
      <c r="D174" s="127" t="s">
        <v>72</v>
      </c>
      <c r="E174" s="136" t="s">
        <v>338</v>
      </c>
      <c r="F174" s="136" t="s">
        <v>339</v>
      </c>
      <c r="J174" s="137">
        <f>BK174</f>
        <v>0</v>
      </c>
      <c r="L174" s="126"/>
      <c r="M174" s="130"/>
      <c r="N174" s="131"/>
      <c r="O174" s="131"/>
      <c r="P174" s="132">
        <f>SUM(P175:P177)</f>
        <v>177.67439999999999</v>
      </c>
      <c r="Q174" s="131"/>
      <c r="R174" s="132">
        <f>SUM(R175:R177)</f>
        <v>0.481653</v>
      </c>
      <c r="S174" s="131"/>
      <c r="T174" s="133">
        <f>SUM(T175:T177)</f>
        <v>0</v>
      </c>
      <c r="AR174" s="127" t="s">
        <v>154</v>
      </c>
      <c r="AT174" s="134" t="s">
        <v>72</v>
      </c>
      <c r="AU174" s="134" t="s">
        <v>81</v>
      </c>
      <c r="AY174" s="127" t="s">
        <v>147</v>
      </c>
      <c r="BK174" s="135">
        <f>SUM(BK175:BK177)</f>
        <v>0</v>
      </c>
    </row>
    <row r="175" spans="1:65" s="2" customFormat="1" ht="16.5" customHeight="1">
      <c r="A175" s="26"/>
      <c r="B175" s="138"/>
      <c r="C175" s="139" t="s">
        <v>340</v>
      </c>
      <c r="D175" s="139" t="s">
        <v>149</v>
      </c>
      <c r="E175" s="140" t="s">
        <v>341</v>
      </c>
      <c r="F175" s="141" t="s">
        <v>342</v>
      </c>
      <c r="G175" s="142" t="s">
        <v>176</v>
      </c>
      <c r="H175" s="143">
        <v>198</v>
      </c>
      <c r="I175" s="144"/>
      <c r="J175" s="144">
        <f>ROUND(I175*H175,2)</f>
        <v>0</v>
      </c>
      <c r="K175" s="145"/>
      <c r="L175" s="27"/>
      <c r="M175" s="146" t="s">
        <v>1</v>
      </c>
      <c r="N175" s="147" t="s">
        <v>39</v>
      </c>
      <c r="O175" s="148">
        <v>0.17599999999999999</v>
      </c>
      <c r="P175" s="148">
        <f>O175*H175</f>
        <v>34.847999999999999</v>
      </c>
      <c r="Q175" s="148">
        <v>4.0999999999999999E-4</v>
      </c>
      <c r="R175" s="148">
        <f>Q175*H175</f>
        <v>8.1180000000000002E-2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234</v>
      </c>
      <c r="AT175" s="150" t="s">
        <v>149</v>
      </c>
      <c r="AU175" s="150" t="s">
        <v>154</v>
      </c>
      <c r="AY175" s="14" t="s">
        <v>147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4" t="s">
        <v>154</v>
      </c>
      <c r="BK175" s="151">
        <f>ROUND(I175*H175,2)</f>
        <v>0</v>
      </c>
      <c r="BL175" s="14" t="s">
        <v>234</v>
      </c>
      <c r="BM175" s="150" t="s">
        <v>343</v>
      </c>
    </row>
    <row r="176" spans="1:65" s="2" customFormat="1" ht="16.5" customHeight="1">
      <c r="A176" s="26"/>
      <c r="B176" s="138"/>
      <c r="C176" s="139" t="s">
        <v>344</v>
      </c>
      <c r="D176" s="139" t="s">
        <v>149</v>
      </c>
      <c r="E176" s="140" t="s">
        <v>345</v>
      </c>
      <c r="F176" s="141" t="s">
        <v>346</v>
      </c>
      <c r="G176" s="142" t="s">
        <v>176</v>
      </c>
      <c r="H176" s="143">
        <v>198</v>
      </c>
      <c r="I176" s="144"/>
      <c r="J176" s="144">
        <f>ROUND(I176*H176,2)</f>
        <v>0</v>
      </c>
      <c r="K176" s="145"/>
      <c r="L176" s="27"/>
      <c r="M176" s="146" t="s">
        <v>1</v>
      </c>
      <c r="N176" s="147" t="s">
        <v>39</v>
      </c>
      <c r="O176" s="148">
        <v>3.7999999999999999E-2</v>
      </c>
      <c r="P176" s="148">
        <f>O176*H176</f>
        <v>7.524</v>
      </c>
      <c r="Q176" s="148">
        <v>1.6000000000000001E-4</v>
      </c>
      <c r="R176" s="148">
        <f>Q176*H176</f>
        <v>3.168E-2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234</v>
      </c>
      <c r="AT176" s="150" t="s">
        <v>149</v>
      </c>
      <c r="AU176" s="150" t="s">
        <v>154</v>
      </c>
      <c r="AY176" s="14" t="s">
        <v>147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4" t="s">
        <v>154</v>
      </c>
      <c r="BK176" s="151">
        <f>ROUND(I176*H176,2)</f>
        <v>0</v>
      </c>
      <c r="BL176" s="14" t="s">
        <v>234</v>
      </c>
      <c r="BM176" s="150" t="s">
        <v>347</v>
      </c>
    </row>
    <row r="177" spans="1:65" s="196" customFormat="1" ht="24" customHeight="1">
      <c r="A177" s="182"/>
      <c r="B177" s="183"/>
      <c r="C177" s="184" t="s">
        <v>348</v>
      </c>
      <c r="D177" s="184" t="s">
        <v>149</v>
      </c>
      <c r="E177" s="185" t="s">
        <v>1230</v>
      </c>
      <c r="F177" s="186" t="s">
        <v>1224</v>
      </c>
      <c r="G177" s="187" t="s">
        <v>176</v>
      </c>
      <c r="H177" s="188">
        <v>234.9</v>
      </c>
      <c r="I177" s="189"/>
      <c r="J177" s="189">
        <f>ROUND(I177*H177,2)</f>
        <v>0</v>
      </c>
      <c r="K177" s="190"/>
      <c r="L177" s="191"/>
      <c r="M177" s="192" t="s">
        <v>1</v>
      </c>
      <c r="N177" s="193" t="s">
        <v>39</v>
      </c>
      <c r="O177" s="194">
        <v>0.57599999999999996</v>
      </c>
      <c r="P177" s="194">
        <f>O177*H177</f>
        <v>135.30240000000001</v>
      </c>
      <c r="Q177" s="194">
        <v>1.57E-3</v>
      </c>
      <c r="R177" s="194">
        <f>Q177*H177</f>
        <v>0.36879299999999998</v>
      </c>
      <c r="S177" s="194">
        <v>0</v>
      </c>
      <c r="T177" s="195">
        <f>S177*H177</f>
        <v>0</v>
      </c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R177" s="197" t="s">
        <v>234</v>
      </c>
      <c r="AT177" s="197" t="s">
        <v>149</v>
      </c>
      <c r="AU177" s="197" t="s">
        <v>154</v>
      </c>
      <c r="AY177" s="198" t="s">
        <v>147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98" t="s">
        <v>154</v>
      </c>
      <c r="BK177" s="199">
        <f>ROUND(I177*H177,2)</f>
        <v>0</v>
      </c>
      <c r="BL177" s="198" t="s">
        <v>234</v>
      </c>
      <c r="BM177" s="197" t="s">
        <v>349</v>
      </c>
    </row>
    <row r="178" spans="1:65" s="12" customFormat="1" ht="25.9" customHeight="1">
      <c r="B178" s="126"/>
      <c r="D178" s="127" t="s">
        <v>72</v>
      </c>
      <c r="E178" s="128" t="s">
        <v>227</v>
      </c>
      <c r="F178" s="128" t="s">
        <v>350</v>
      </c>
      <c r="J178" s="129">
        <f>BK178</f>
        <v>0</v>
      </c>
      <c r="L178" s="126"/>
      <c r="M178" s="130"/>
      <c r="N178" s="131"/>
      <c r="O178" s="131"/>
      <c r="P178" s="132">
        <f>P179+P212</f>
        <v>1105.0740000000001</v>
      </c>
      <c r="Q178" s="131"/>
      <c r="R178" s="132">
        <f>R179+R212</f>
        <v>380.10735</v>
      </c>
      <c r="S178" s="131"/>
      <c r="T178" s="133">
        <f>T179+T212</f>
        <v>0</v>
      </c>
      <c r="AR178" s="127" t="s">
        <v>193</v>
      </c>
      <c r="AT178" s="134" t="s">
        <v>72</v>
      </c>
      <c r="AU178" s="134" t="s">
        <v>73</v>
      </c>
      <c r="AY178" s="127" t="s">
        <v>147</v>
      </c>
      <c r="BK178" s="135">
        <f>BK179+BK212</f>
        <v>0</v>
      </c>
    </row>
    <row r="179" spans="1:65" s="12" customFormat="1" ht="22.9" customHeight="1">
      <c r="B179" s="126"/>
      <c r="D179" s="127" t="s">
        <v>72</v>
      </c>
      <c r="E179" s="136" t="s">
        <v>351</v>
      </c>
      <c r="F179" s="136" t="s">
        <v>352</v>
      </c>
      <c r="J179" s="137">
        <f>BK179</f>
        <v>0</v>
      </c>
      <c r="L179" s="126"/>
      <c r="M179" s="130"/>
      <c r="N179" s="131"/>
      <c r="O179" s="131"/>
      <c r="P179" s="132">
        <f>SUM(P180:P211)</f>
        <v>0</v>
      </c>
      <c r="Q179" s="131"/>
      <c r="R179" s="132">
        <f>SUM(R180:R211)</f>
        <v>0</v>
      </c>
      <c r="S179" s="131"/>
      <c r="T179" s="133">
        <f>SUM(T180:T211)</f>
        <v>0</v>
      </c>
      <c r="AR179" s="127" t="s">
        <v>193</v>
      </c>
      <c r="AT179" s="134" t="s">
        <v>72</v>
      </c>
      <c r="AU179" s="134" t="s">
        <v>81</v>
      </c>
      <c r="AY179" s="127" t="s">
        <v>147</v>
      </c>
      <c r="BK179" s="135">
        <f>SUM(BK180:BK211)</f>
        <v>0</v>
      </c>
    </row>
    <row r="180" spans="1:65" s="2" customFormat="1" ht="36" customHeight="1">
      <c r="A180" s="26"/>
      <c r="B180" s="138"/>
      <c r="C180" s="139" t="s">
        <v>353</v>
      </c>
      <c r="D180" s="139" t="s">
        <v>149</v>
      </c>
      <c r="E180" s="140" t="s">
        <v>354</v>
      </c>
      <c r="F180" s="141" t="s">
        <v>355</v>
      </c>
      <c r="G180" s="142" t="s">
        <v>356</v>
      </c>
      <c r="H180" s="143">
        <v>1</v>
      </c>
      <c r="I180" s="144"/>
      <c r="J180" s="144">
        <f t="shared" ref="J180:J211" si="60">ROUND(I180*H180,2)</f>
        <v>0</v>
      </c>
      <c r="K180" s="145"/>
      <c r="L180" s="27"/>
      <c r="M180" s="146" t="s">
        <v>1</v>
      </c>
      <c r="N180" s="147" t="s">
        <v>39</v>
      </c>
      <c r="O180" s="148">
        <v>0</v>
      </c>
      <c r="P180" s="148">
        <f t="shared" ref="P180:P211" si="61">O180*H180</f>
        <v>0</v>
      </c>
      <c r="Q180" s="148">
        <v>0</v>
      </c>
      <c r="R180" s="148">
        <f t="shared" ref="R180:R211" si="62">Q180*H180</f>
        <v>0</v>
      </c>
      <c r="S180" s="148">
        <v>0</v>
      </c>
      <c r="T180" s="149">
        <f t="shared" ref="T180:T211" si="6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153</v>
      </c>
      <c r="AT180" s="150" t="s">
        <v>149</v>
      </c>
      <c r="AU180" s="150" t="s">
        <v>154</v>
      </c>
      <c r="AY180" s="14" t="s">
        <v>147</v>
      </c>
      <c r="BE180" s="151">
        <f t="shared" ref="BE180:BE211" si="64">IF(N180="základná",J180,0)</f>
        <v>0</v>
      </c>
      <c r="BF180" s="151">
        <f t="shared" ref="BF180:BF211" si="65">IF(N180="znížená",J180,0)</f>
        <v>0</v>
      </c>
      <c r="BG180" s="151">
        <f t="shared" ref="BG180:BG211" si="66">IF(N180="zákl. prenesená",J180,0)</f>
        <v>0</v>
      </c>
      <c r="BH180" s="151">
        <f t="shared" ref="BH180:BH211" si="67">IF(N180="zníž. prenesená",J180,0)</f>
        <v>0</v>
      </c>
      <c r="BI180" s="151">
        <f t="shared" ref="BI180:BI211" si="68">IF(N180="nulová",J180,0)</f>
        <v>0</v>
      </c>
      <c r="BJ180" s="14" t="s">
        <v>154</v>
      </c>
      <c r="BK180" s="151">
        <f t="shared" ref="BK180:BK211" si="69">ROUND(I180*H180,2)</f>
        <v>0</v>
      </c>
      <c r="BL180" s="14" t="s">
        <v>153</v>
      </c>
      <c r="BM180" s="150" t="s">
        <v>357</v>
      </c>
    </row>
    <row r="181" spans="1:65" s="2" customFormat="1" ht="60" customHeight="1">
      <c r="A181" s="26"/>
      <c r="B181" s="138"/>
      <c r="C181" s="139" t="s">
        <v>358</v>
      </c>
      <c r="D181" s="139" t="s">
        <v>149</v>
      </c>
      <c r="E181" s="140" t="s">
        <v>359</v>
      </c>
      <c r="F181" s="141" t="s">
        <v>360</v>
      </c>
      <c r="G181" s="142" t="s">
        <v>301</v>
      </c>
      <c r="H181" s="143">
        <v>1</v>
      </c>
      <c r="I181" s="144"/>
      <c r="J181" s="144">
        <f t="shared" si="60"/>
        <v>0</v>
      </c>
      <c r="K181" s="145"/>
      <c r="L181" s="27"/>
      <c r="M181" s="146" t="s">
        <v>1</v>
      </c>
      <c r="N181" s="147" t="s">
        <v>39</v>
      </c>
      <c r="O181" s="148">
        <v>0</v>
      </c>
      <c r="P181" s="148">
        <f t="shared" si="61"/>
        <v>0</v>
      </c>
      <c r="Q181" s="148">
        <v>0</v>
      </c>
      <c r="R181" s="148">
        <f t="shared" si="62"/>
        <v>0</v>
      </c>
      <c r="S181" s="148">
        <v>0</v>
      </c>
      <c r="T181" s="149">
        <f t="shared" si="6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153</v>
      </c>
      <c r="AT181" s="150" t="s">
        <v>149</v>
      </c>
      <c r="AU181" s="150" t="s">
        <v>154</v>
      </c>
      <c r="AY181" s="14" t="s">
        <v>147</v>
      </c>
      <c r="BE181" s="151">
        <f t="shared" si="64"/>
        <v>0</v>
      </c>
      <c r="BF181" s="151">
        <f t="shared" si="65"/>
        <v>0</v>
      </c>
      <c r="BG181" s="151">
        <f t="shared" si="66"/>
        <v>0</v>
      </c>
      <c r="BH181" s="151">
        <f t="shared" si="67"/>
        <v>0</v>
      </c>
      <c r="BI181" s="151">
        <f t="shared" si="68"/>
        <v>0</v>
      </c>
      <c r="BJ181" s="14" t="s">
        <v>154</v>
      </c>
      <c r="BK181" s="151">
        <f t="shared" si="69"/>
        <v>0</v>
      </c>
      <c r="BL181" s="14" t="s">
        <v>153</v>
      </c>
      <c r="BM181" s="150" t="s">
        <v>361</v>
      </c>
    </row>
    <row r="182" spans="1:65" s="2" customFormat="1" ht="16.5" customHeight="1">
      <c r="A182" s="26"/>
      <c r="B182" s="138"/>
      <c r="C182" s="139" t="s">
        <v>362</v>
      </c>
      <c r="D182" s="139" t="s">
        <v>149</v>
      </c>
      <c r="E182" s="140" t="s">
        <v>363</v>
      </c>
      <c r="F182" s="141" t="s">
        <v>364</v>
      </c>
      <c r="G182" s="142" t="s">
        <v>301</v>
      </c>
      <c r="H182" s="143">
        <v>1</v>
      </c>
      <c r="I182" s="144"/>
      <c r="J182" s="144">
        <f t="shared" si="60"/>
        <v>0</v>
      </c>
      <c r="K182" s="145"/>
      <c r="L182" s="27"/>
      <c r="M182" s="146" t="s">
        <v>1</v>
      </c>
      <c r="N182" s="147" t="s">
        <v>39</v>
      </c>
      <c r="O182" s="148">
        <v>0</v>
      </c>
      <c r="P182" s="148">
        <f t="shared" si="61"/>
        <v>0</v>
      </c>
      <c r="Q182" s="148">
        <v>0</v>
      </c>
      <c r="R182" s="148">
        <f t="shared" si="62"/>
        <v>0</v>
      </c>
      <c r="S182" s="148">
        <v>0</v>
      </c>
      <c r="T182" s="149">
        <f t="shared" si="6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153</v>
      </c>
      <c r="AT182" s="150" t="s">
        <v>149</v>
      </c>
      <c r="AU182" s="150" t="s">
        <v>154</v>
      </c>
      <c r="AY182" s="14" t="s">
        <v>147</v>
      </c>
      <c r="BE182" s="151">
        <f t="shared" si="64"/>
        <v>0</v>
      </c>
      <c r="BF182" s="151">
        <f t="shared" si="65"/>
        <v>0</v>
      </c>
      <c r="BG182" s="151">
        <f t="shared" si="66"/>
        <v>0</v>
      </c>
      <c r="BH182" s="151">
        <f t="shared" si="67"/>
        <v>0</v>
      </c>
      <c r="BI182" s="151">
        <f t="shared" si="68"/>
        <v>0</v>
      </c>
      <c r="BJ182" s="14" t="s">
        <v>154</v>
      </c>
      <c r="BK182" s="151">
        <f t="shared" si="69"/>
        <v>0</v>
      </c>
      <c r="BL182" s="14" t="s">
        <v>153</v>
      </c>
      <c r="BM182" s="150" t="s">
        <v>365</v>
      </c>
    </row>
    <row r="183" spans="1:65" s="2" customFormat="1" ht="24" customHeight="1">
      <c r="A183" s="26"/>
      <c r="B183" s="138"/>
      <c r="C183" s="139" t="s">
        <v>366</v>
      </c>
      <c r="D183" s="139" t="s">
        <v>149</v>
      </c>
      <c r="E183" s="140" t="s">
        <v>367</v>
      </c>
      <c r="F183" s="141" t="s">
        <v>368</v>
      </c>
      <c r="G183" s="142" t="s">
        <v>284</v>
      </c>
      <c r="H183" s="143">
        <v>65</v>
      </c>
      <c r="I183" s="144"/>
      <c r="J183" s="144">
        <f t="shared" si="60"/>
        <v>0</v>
      </c>
      <c r="K183" s="145"/>
      <c r="L183" s="27"/>
      <c r="M183" s="146" t="s">
        <v>1</v>
      </c>
      <c r="N183" s="147" t="s">
        <v>39</v>
      </c>
      <c r="O183" s="148">
        <v>0</v>
      </c>
      <c r="P183" s="148">
        <f t="shared" si="61"/>
        <v>0</v>
      </c>
      <c r="Q183" s="148">
        <v>0</v>
      </c>
      <c r="R183" s="148">
        <f t="shared" si="62"/>
        <v>0</v>
      </c>
      <c r="S183" s="148">
        <v>0</v>
      </c>
      <c r="T183" s="149">
        <f t="shared" si="6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153</v>
      </c>
      <c r="AT183" s="150" t="s">
        <v>149</v>
      </c>
      <c r="AU183" s="150" t="s">
        <v>154</v>
      </c>
      <c r="AY183" s="14" t="s">
        <v>147</v>
      </c>
      <c r="BE183" s="151">
        <f t="shared" si="64"/>
        <v>0</v>
      </c>
      <c r="BF183" s="151">
        <f t="shared" si="65"/>
        <v>0</v>
      </c>
      <c r="BG183" s="151">
        <f t="shared" si="66"/>
        <v>0</v>
      </c>
      <c r="BH183" s="151">
        <f t="shared" si="67"/>
        <v>0</v>
      </c>
      <c r="BI183" s="151">
        <f t="shared" si="68"/>
        <v>0</v>
      </c>
      <c r="BJ183" s="14" t="s">
        <v>154</v>
      </c>
      <c r="BK183" s="151">
        <f t="shared" si="69"/>
        <v>0</v>
      </c>
      <c r="BL183" s="14" t="s">
        <v>153</v>
      </c>
      <c r="BM183" s="150" t="s">
        <v>369</v>
      </c>
    </row>
    <row r="184" spans="1:65" s="2" customFormat="1" ht="24" customHeight="1">
      <c r="A184" s="26"/>
      <c r="B184" s="138"/>
      <c r="C184" s="139" t="s">
        <v>370</v>
      </c>
      <c r="D184" s="139" t="s">
        <v>149</v>
      </c>
      <c r="E184" s="140" t="s">
        <v>371</v>
      </c>
      <c r="F184" s="141" t="s">
        <v>372</v>
      </c>
      <c r="G184" s="142" t="s">
        <v>284</v>
      </c>
      <c r="H184" s="143">
        <v>132</v>
      </c>
      <c r="I184" s="144"/>
      <c r="J184" s="144">
        <f t="shared" si="60"/>
        <v>0</v>
      </c>
      <c r="K184" s="145"/>
      <c r="L184" s="27"/>
      <c r="M184" s="146" t="s">
        <v>1</v>
      </c>
      <c r="N184" s="147" t="s">
        <v>39</v>
      </c>
      <c r="O184" s="148">
        <v>0</v>
      </c>
      <c r="P184" s="148">
        <f t="shared" si="61"/>
        <v>0</v>
      </c>
      <c r="Q184" s="148">
        <v>0</v>
      </c>
      <c r="R184" s="148">
        <f t="shared" si="62"/>
        <v>0</v>
      </c>
      <c r="S184" s="148">
        <v>0</v>
      </c>
      <c r="T184" s="149">
        <f t="shared" si="6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153</v>
      </c>
      <c r="AT184" s="150" t="s">
        <v>149</v>
      </c>
      <c r="AU184" s="150" t="s">
        <v>154</v>
      </c>
      <c r="AY184" s="14" t="s">
        <v>147</v>
      </c>
      <c r="BE184" s="151">
        <f t="shared" si="64"/>
        <v>0</v>
      </c>
      <c r="BF184" s="151">
        <f t="shared" si="65"/>
        <v>0</v>
      </c>
      <c r="BG184" s="151">
        <f t="shared" si="66"/>
        <v>0</v>
      </c>
      <c r="BH184" s="151">
        <f t="shared" si="67"/>
        <v>0</v>
      </c>
      <c r="BI184" s="151">
        <f t="shared" si="68"/>
        <v>0</v>
      </c>
      <c r="BJ184" s="14" t="s">
        <v>154</v>
      </c>
      <c r="BK184" s="151">
        <f t="shared" si="69"/>
        <v>0</v>
      </c>
      <c r="BL184" s="14" t="s">
        <v>153</v>
      </c>
      <c r="BM184" s="150" t="s">
        <v>373</v>
      </c>
    </row>
    <row r="185" spans="1:65" s="2" customFormat="1" ht="16.5" customHeight="1">
      <c r="A185" s="26"/>
      <c r="B185" s="138"/>
      <c r="C185" s="139" t="s">
        <v>374</v>
      </c>
      <c r="D185" s="139" t="s">
        <v>149</v>
      </c>
      <c r="E185" s="140" t="s">
        <v>375</v>
      </c>
      <c r="F185" s="141" t="s">
        <v>376</v>
      </c>
      <c r="G185" s="142" t="s">
        <v>284</v>
      </c>
      <c r="H185" s="143">
        <v>72</v>
      </c>
      <c r="I185" s="144"/>
      <c r="J185" s="144">
        <f t="shared" si="60"/>
        <v>0</v>
      </c>
      <c r="K185" s="145"/>
      <c r="L185" s="27"/>
      <c r="M185" s="146" t="s">
        <v>1</v>
      </c>
      <c r="N185" s="147" t="s">
        <v>39</v>
      </c>
      <c r="O185" s="148">
        <v>0</v>
      </c>
      <c r="P185" s="148">
        <f t="shared" si="61"/>
        <v>0</v>
      </c>
      <c r="Q185" s="148">
        <v>0</v>
      </c>
      <c r="R185" s="148">
        <f t="shared" si="62"/>
        <v>0</v>
      </c>
      <c r="S185" s="148">
        <v>0</v>
      </c>
      <c r="T185" s="149">
        <f t="shared" si="6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153</v>
      </c>
      <c r="AT185" s="150" t="s">
        <v>149</v>
      </c>
      <c r="AU185" s="150" t="s">
        <v>154</v>
      </c>
      <c r="AY185" s="14" t="s">
        <v>147</v>
      </c>
      <c r="BE185" s="151">
        <f t="shared" si="64"/>
        <v>0</v>
      </c>
      <c r="BF185" s="151">
        <f t="shared" si="65"/>
        <v>0</v>
      </c>
      <c r="BG185" s="151">
        <f t="shared" si="66"/>
        <v>0</v>
      </c>
      <c r="BH185" s="151">
        <f t="shared" si="67"/>
        <v>0</v>
      </c>
      <c r="BI185" s="151">
        <f t="shared" si="68"/>
        <v>0</v>
      </c>
      <c r="BJ185" s="14" t="s">
        <v>154</v>
      </c>
      <c r="BK185" s="151">
        <f t="shared" si="69"/>
        <v>0</v>
      </c>
      <c r="BL185" s="14" t="s">
        <v>153</v>
      </c>
      <c r="BM185" s="150" t="s">
        <v>377</v>
      </c>
    </row>
    <row r="186" spans="1:65" s="2" customFormat="1" ht="16.5" customHeight="1">
      <c r="A186" s="26"/>
      <c r="B186" s="138"/>
      <c r="C186" s="139" t="s">
        <v>378</v>
      </c>
      <c r="D186" s="139" t="s">
        <v>149</v>
      </c>
      <c r="E186" s="140" t="s">
        <v>379</v>
      </c>
      <c r="F186" s="141" t="s">
        <v>380</v>
      </c>
      <c r="G186" s="142" t="s">
        <v>284</v>
      </c>
      <c r="H186" s="143">
        <v>45</v>
      </c>
      <c r="I186" s="144"/>
      <c r="J186" s="144">
        <f t="shared" si="60"/>
        <v>0</v>
      </c>
      <c r="K186" s="145"/>
      <c r="L186" s="27"/>
      <c r="M186" s="146" t="s">
        <v>1</v>
      </c>
      <c r="N186" s="147" t="s">
        <v>39</v>
      </c>
      <c r="O186" s="148">
        <v>0</v>
      </c>
      <c r="P186" s="148">
        <f t="shared" si="61"/>
        <v>0</v>
      </c>
      <c r="Q186" s="148">
        <v>0</v>
      </c>
      <c r="R186" s="148">
        <f t="shared" si="62"/>
        <v>0</v>
      </c>
      <c r="S186" s="148">
        <v>0</v>
      </c>
      <c r="T186" s="149">
        <f t="shared" si="6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153</v>
      </c>
      <c r="AT186" s="150" t="s">
        <v>149</v>
      </c>
      <c r="AU186" s="150" t="s">
        <v>154</v>
      </c>
      <c r="AY186" s="14" t="s">
        <v>147</v>
      </c>
      <c r="BE186" s="151">
        <f t="shared" si="64"/>
        <v>0</v>
      </c>
      <c r="BF186" s="151">
        <f t="shared" si="65"/>
        <v>0</v>
      </c>
      <c r="BG186" s="151">
        <f t="shared" si="66"/>
        <v>0</v>
      </c>
      <c r="BH186" s="151">
        <f t="shared" si="67"/>
        <v>0</v>
      </c>
      <c r="BI186" s="151">
        <f t="shared" si="68"/>
        <v>0</v>
      </c>
      <c r="BJ186" s="14" t="s">
        <v>154</v>
      </c>
      <c r="BK186" s="151">
        <f t="shared" si="69"/>
        <v>0</v>
      </c>
      <c r="BL186" s="14" t="s">
        <v>153</v>
      </c>
      <c r="BM186" s="150" t="s">
        <v>381</v>
      </c>
    </row>
    <row r="187" spans="1:65" s="2" customFormat="1" ht="16.5" customHeight="1">
      <c r="A187" s="26"/>
      <c r="B187" s="138"/>
      <c r="C187" s="139" t="s">
        <v>382</v>
      </c>
      <c r="D187" s="139" t="s">
        <v>149</v>
      </c>
      <c r="E187" s="140" t="s">
        <v>383</v>
      </c>
      <c r="F187" s="141" t="s">
        <v>384</v>
      </c>
      <c r="G187" s="142" t="s">
        <v>301</v>
      </c>
      <c r="H187" s="143">
        <v>9</v>
      </c>
      <c r="I187" s="144"/>
      <c r="J187" s="144">
        <f t="shared" si="60"/>
        <v>0</v>
      </c>
      <c r="K187" s="145"/>
      <c r="L187" s="27"/>
      <c r="M187" s="146" t="s">
        <v>1</v>
      </c>
      <c r="N187" s="147" t="s">
        <v>39</v>
      </c>
      <c r="O187" s="148">
        <v>0</v>
      </c>
      <c r="P187" s="148">
        <f t="shared" si="61"/>
        <v>0</v>
      </c>
      <c r="Q187" s="148">
        <v>0</v>
      </c>
      <c r="R187" s="148">
        <f t="shared" si="62"/>
        <v>0</v>
      </c>
      <c r="S187" s="148">
        <v>0</v>
      </c>
      <c r="T187" s="149">
        <f t="shared" si="6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153</v>
      </c>
      <c r="AT187" s="150" t="s">
        <v>149</v>
      </c>
      <c r="AU187" s="150" t="s">
        <v>154</v>
      </c>
      <c r="AY187" s="14" t="s">
        <v>147</v>
      </c>
      <c r="BE187" s="151">
        <f t="shared" si="64"/>
        <v>0</v>
      </c>
      <c r="BF187" s="151">
        <f t="shared" si="65"/>
        <v>0</v>
      </c>
      <c r="BG187" s="151">
        <f t="shared" si="66"/>
        <v>0</v>
      </c>
      <c r="BH187" s="151">
        <f t="shared" si="67"/>
        <v>0</v>
      </c>
      <c r="BI187" s="151">
        <f t="shared" si="68"/>
        <v>0</v>
      </c>
      <c r="BJ187" s="14" t="s">
        <v>154</v>
      </c>
      <c r="BK187" s="151">
        <f t="shared" si="69"/>
        <v>0</v>
      </c>
      <c r="BL187" s="14" t="s">
        <v>153</v>
      </c>
      <c r="BM187" s="150" t="s">
        <v>385</v>
      </c>
    </row>
    <row r="188" spans="1:65" s="2" customFormat="1" ht="16.5" customHeight="1">
      <c r="A188" s="26"/>
      <c r="B188" s="138"/>
      <c r="C188" s="139" t="s">
        <v>386</v>
      </c>
      <c r="D188" s="139" t="s">
        <v>149</v>
      </c>
      <c r="E188" s="140" t="s">
        <v>387</v>
      </c>
      <c r="F188" s="141" t="s">
        <v>388</v>
      </c>
      <c r="G188" s="142" t="s">
        <v>301</v>
      </c>
      <c r="H188" s="143">
        <v>1</v>
      </c>
      <c r="I188" s="144"/>
      <c r="J188" s="144">
        <f t="shared" si="60"/>
        <v>0</v>
      </c>
      <c r="K188" s="145"/>
      <c r="L188" s="27"/>
      <c r="M188" s="146" t="s">
        <v>1</v>
      </c>
      <c r="N188" s="147" t="s">
        <v>39</v>
      </c>
      <c r="O188" s="148">
        <v>0</v>
      </c>
      <c r="P188" s="148">
        <f t="shared" si="61"/>
        <v>0</v>
      </c>
      <c r="Q188" s="148">
        <v>0</v>
      </c>
      <c r="R188" s="148">
        <f t="shared" si="62"/>
        <v>0</v>
      </c>
      <c r="S188" s="148">
        <v>0</v>
      </c>
      <c r="T188" s="149">
        <f t="shared" si="6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153</v>
      </c>
      <c r="AT188" s="150" t="s">
        <v>149</v>
      </c>
      <c r="AU188" s="150" t="s">
        <v>154</v>
      </c>
      <c r="AY188" s="14" t="s">
        <v>147</v>
      </c>
      <c r="BE188" s="151">
        <f t="shared" si="64"/>
        <v>0</v>
      </c>
      <c r="BF188" s="151">
        <f t="shared" si="65"/>
        <v>0</v>
      </c>
      <c r="BG188" s="151">
        <f t="shared" si="66"/>
        <v>0</v>
      </c>
      <c r="BH188" s="151">
        <f t="shared" si="67"/>
        <v>0</v>
      </c>
      <c r="BI188" s="151">
        <f t="shared" si="68"/>
        <v>0</v>
      </c>
      <c r="BJ188" s="14" t="s">
        <v>154</v>
      </c>
      <c r="BK188" s="151">
        <f t="shared" si="69"/>
        <v>0</v>
      </c>
      <c r="BL188" s="14" t="s">
        <v>153</v>
      </c>
      <c r="BM188" s="150" t="s">
        <v>389</v>
      </c>
    </row>
    <row r="189" spans="1:65" s="2" customFormat="1" ht="16.5" customHeight="1">
      <c r="A189" s="26"/>
      <c r="B189" s="138"/>
      <c r="C189" s="139" t="s">
        <v>390</v>
      </c>
      <c r="D189" s="139" t="s">
        <v>149</v>
      </c>
      <c r="E189" s="140" t="s">
        <v>391</v>
      </c>
      <c r="F189" s="141" t="s">
        <v>392</v>
      </c>
      <c r="G189" s="142" t="s">
        <v>284</v>
      </c>
      <c r="H189" s="143">
        <v>15</v>
      </c>
      <c r="I189" s="144"/>
      <c r="J189" s="144">
        <f t="shared" si="60"/>
        <v>0</v>
      </c>
      <c r="K189" s="145"/>
      <c r="L189" s="27"/>
      <c r="M189" s="146" t="s">
        <v>1</v>
      </c>
      <c r="N189" s="147" t="s">
        <v>39</v>
      </c>
      <c r="O189" s="148">
        <v>0</v>
      </c>
      <c r="P189" s="148">
        <f t="shared" si="61"/>
        <v>0</v>
      </c>
      <c r="Q189" s="148">
        <v>0</v>
      </c>
      <c r="R189" s="148">
        <f t="shared" si="62"/>
        <v>0</v>
      </c>
      <c r="S189" s="148">
        <v>0</v>
      </c>
      <c r="T189" s="149">
        <f t="shared" si="6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153</v>
      </c>
      <c r="AT189" s="150" t="s">
        <v>149</v>
      </c>
      <c r="AU189" s="150" t="s">
        <v>154</v>
      </c>
      <c r="AY189" s="14" t="s">
        <v>147</v>
      </c>
      <c r="BE189" s="151">
        <f t="shared" si="64"/>
        <v>0</v>
      </c>
      <c r="BF189" s="151">
        <f t="shared" si="65"/>
        <v>0</v>
      </c>
      <c r="BG189" s="151">
        <f t="shared" si="66"/>
        <v>0</v>
      </c>
      <c r="BH189" s="151">
        <f t="shared" si="67"/>
        <v>0</v>
      </c>
      <c r="BI189" s="151">
        <f t="shared" si="68"/>
        <v>0</v>
      </c>
      <c r="BJ189" s="14" t="s">
        <v>154</v>
      </c>
      <c r="BK189" s="151">
        <f t="shared" si="69"/>
        <v>0</v>
      </c>
      <c r="BL189" s="14" t="s">
        <v>153</v>
      </c>
      <c r="BM189" s="150" t="s">
        <v>393</v>
      </c>
    </row>
    <row r="190" spans="1:65" s="2" customFormat="1" ht="16.5" customHeight="1">
      <c r="A190" s="26"/>
      <c r="B190" s="138"/>
      <c r="C190" s="139" t="s">
        <v>394</v>
      </c>
      <c r="D190" s="139" t="s">
        <v>149</v>
      </c>
      <c r="E190" s="140" t="s">
        <v>395</v>
      </c>
      <c r="F190" s="141" t="s">
        <v>396</v>
      </c>
      <c r="G190" s="142" t="s">
        <v>284</v>
      </c>
      <c r="H190" s="143">
        <v>25</v>
      </c>
      <c r="I190" s="144"/>
      <c r="J190" s="144">
        <f t="shared" si="60"/>
        <v>0</v>
      </c>
      <c r="K190" s="145"/>
      <c r="L190" s="27"/>
      <c r="M190" s="146" t="s">
        <v>1</v>
      </c>
      <c r="N190" s="147" t="s">
        <v>39</v>
      </c>
      <c r="O190" s="148">
        <v>0</v>
      </c>
      <c r="P190" s="148">
        <f t="shared" si="61"/>
        <v>0</v>
      </c>
      <c r="Q190" s="148">
        <v>0</v>
      </c>
      <c r="R190" s="148">
        <f t="shared" si="62"/>
        <v>0</v>
      </c>
      <c r="S190" s="148">
        <v>0</v>
      </c>
      <c r="T190" s="149">
        <f t="shared" si="6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153</v>
      </c>
      <c r="AT190" s="150" t="s">
        <v>149</v>
      </c>
      <c r="AU190" s="150" t="s">
        <v>154</v>
      </c>
      <c r="AY190" s="14" t="s">
        <v>147</v>
      </c>
      <c r="BE190" s="151">
        <f t="shared" si="64"/>
        <v>0</v>
      </c>
      <c r="BF190" s="151">
        <f t="shared" si="65"/>
        <v>0</v>
      </c>
      <c r="BG190" s="151">
        <f t="shared" si="66"/>
        <v>0</v>
      </c>
      <c r="BH190" s="151">
        <f t="shared" si="67"/>
        <v>0</v>
      </c>
      <c r="BI190" s="151">
        <f t="shared" si="68"/>
        <v>0</v>
      </c>
      <c r="BJ190" s="14" t="s">
        <v>154</v>
      </c>
      <c r="BK190" s="151">
        <f t="shared" si="69"/>
        <v>0</v>
      </c>
      <c r="BL190" s="14" t="s">
        <v>153</v>
      </c>
      <c r="BM190" s="150" t="s">
        <v>397</v>
      </c>
    </row>
    <row r="191" spans="1:65" s="2" customFormat="1" ht="16.5" customHeight="1">
      <c r="A191" s="26"/>
      <c r="B191" s="138"/>
      <c r="C191" s="139" t="s">
        <v>398</v>
      </c>
      <c r="D191" s="139" t="s">
        <v>149</v>
      </c>
      <c r="E191" s="140" t="s">
        <v>399</v>
      </c>
      <c r="F191" s="141" t="s">
        <v>400</v>
      </c>
      <c r="G191" s="142" t="s">
        <v>284</v>
      </c>
      <c r="H191" s="143">
        <v>32</v>
      </c>
      <c r="I191" s="144"/>
      <c r="J191" s="144">
        <f t="shared" si="60"/>
        <v>0</v>
      </c>
      <c r="K191" s="145"/>
      <c r="L191" s="27"/>
      <c r="M191" s="146" t="s">
        <v>1</v>
      </c>
      <c r="N191" s="147" t="s">
        <v>39</v>
      </c>
      <c r="O191" s="148">
        <v>0</v>
      </c>
      <c r="P191" s="148">
        <f t="shared" si="61"/>
        <v>0</v>
      </c>
      <c r="Q191" s="148">
        <v>0</v>
      </c>
      <c r="R191" s="148">
        <f t="shared" si="62"/>
        <v>0</v>
      </c>
      <c r="S191" s="148">
        <v>0</v>
      </c>
      <c r="T191" s="149">
        <f t="shared" si="6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153</v>
      </c>
      <c r="AT191" s="150" t="s">
        <v>149</v>
      </c>
      <c r="AU191" s="150" t="s">
        <v>154</v>
      </c>
      <c r="AY191" s="14" t="s">
        <v>147</v>
      </c>
      <c r="BE191" s="151">
        <f t="shared" si="64"/>
        <v>0</v>
      </c>
      <c r="BF191" s="151">
        <f t="shared" si="65"/>
        <v>0</v>
      </c>
      <c r="BG191" s="151">
        <f t="shared" si="66"/>
        <v>0</v>
      </c>
      <c r="BH191" s="151">
        <f t="shared" si="67"/>
        <v>0</v>
      </c>
      <c r="BI191" s="151">
        <f t="shared" si="68"/>
        <v>0</v>
      </c>
      <c r="BJ191" s="14" t="s">
        <v>154</v>
      </c>
      <c r="BK191" s="151">
        <f t="shared" si="69"/>
        <v>0</v>
      </c>
      <c r="BL191" s="14" t="s">
        <v>153</v>
      </c>
      <c r="BM191" s="150" t="s">
        <v>401</v>
      </c>
    </row>
    <row r="192" spans="1:65" s="2" customFormat="1" ht="16.5" customHeight="1">
      <c r="A192" s="26"/>
      <c r="B192" s="138"/>
      <c r="C192" s="139" t="s">
        <v>402</v>
      </c>
      <c r="D192" s="139" t="s">
        <v>149</v>
      </c>
      <c r="E192" s="140" t="s">
        <v>403</v>
      </c>
      <c r="F192" s="141" t="s">
        <v>404</v>
      </c>
      <c r="G192" s="142" t="s">
        <v>301</v>
      </c>
      <c r="H192" s="143">
        <v>2</v>
      </c>
      <c r="I192" s="144"/>
      <c r="J192" s="144">
        <f t="shared" si="60"/>
        <v>0</v>
      </c>
      <c r="K192" s="145"/>
      <c r="L192" s="27"/>
      <c r="M192" s="146" t="s">
        <v>1</v>
      </c>
      <c r="N192" s="147" t="s">
        <v>39</v>
      </c>
      <c r="O192" s="148">
        <v>0</v>
      </c>
      <c r="P192" s="148">
        <f t="shared" si="61"/>
        <v>0</v>
      </c>
      <c r="Q192" s="148">
        <v>0</v>
      </c>
      <c r="R192" s="148">
        <f t="shared" si="62"/>
        <v>0</v>
      </c>
      <c r="S192" s="148">
        <v>0</v>
      </c>
      <c r="T192" s="149">
        <f t="shared" si="6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153</v>
      </c>
      <c r="AT192" s="150" t="s">
        <v>149</v>
      </c>
      <c r="AU192" s="150" t="s">
        <v>154</v>
      </c>
      <c r="AY192" s="14" t="s">
        <v>147</v>
      </c>
      <c r="BE192" s="151">
        <f t="shared" si="64"/>
        <v>0</v>
      </c>
      <c r="BF192" s="151">
        <f t="shared" si="65"/>
        <v>0</v>
      </c>
      <c r="BG192" s="151">
        <f t="shared" si="66"/>
        <v>0</v>
      </c>
      <c r="BH192" s="151">
        <f t="shared" si="67"/>
        <v>0</v>
      </c>
      <c r="BI192" s="151">
        <f t="shared" si="68"/>
        <v>0</v>
      </c>
      <c r="BJ192" s="14" t="s">
        <v>154</v>
      </c>
      <c r="BK192" s="151">
        <f t="shared" si="69"/>
        <v>0</v>
      </c>
      <c r="BL192" s="14" t="s">
        <v>153</v>
      </c>
      <c r="BM192" s="150" t="s">
        <v>405</v>
      </c>
    </row>
    <row r="193" spans="1:65" s="2" customFormat="1" ht="24" customHeight="1">
      <c r="A193" s="26"/>
      <c r="B193" s="138"/>
      <c r="C193" s="139" t="s">
        <v>406</v>
      </c>
      <c r="D193" s="139" t="s">
        <v>149</v>
      </c>
      <c r="E193" s="140" t="s">
        <v>407</v>
      </c>
      <c r="F193" s="141" t="s">
        <v>408</v>
      </c>
      <c r="G193" s="142" t="s">
        <v>409</v>
      </c>
      <c r="H193" s="143">
        <v>1</v>
      </c>
      <c r="I193" s="144"/>
      <c r="J193" s="144">
        <f t="shared" si="60"/>
        <v>0</v>
      </c>
      <c r="K193" s="145"/>
      <c r="L193" s="27"/>
      <c r="M193" s="146" t="s">
        <v>1</v>
      </c>
      <c r="N193" s="147" t="s">
        <v>39</v>
      </c>
      <c r="O193" s="148">
        <v>0</v>
      </c>
      <c r="P193" s="148">
        <f t="shared" si="61"/>
        <v>0</v>
      </c>
      <c r="Q193" s="148">
        <v>0</v>
      </c>
      <c r="R193" s="148">
        <f t="shared" si="62"/>
        <v>0</v>
      </c>
      <c r="S193" s="148">
        <v>0</v>
      </c>
      <c r="T193" s="149">
        <f t="shared" si="6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153</v>
      </c>
      <c r="AT193" s="150" t="s">
        <v>149</v>
      </c>
      <c r="AU193" s="150" t="s">
        <v>154</v>
      </c>
      <c r="AY193" s="14" t="s">
        <v>147</v>
      </c>
      <c r="BE193" s="151">
        <f t="shared" si="64"/>
        <v>0</v>
      </c>
      <c r="BF193" s="151">
        <f t="shared" si="65"/>
        <v>0</v>
      </c>
      <c r="BG193" s="151">
        <f t="shared" si="66"/>
        <v>0</v>
      </c>
      <c r="BH193" s="151">
        <f t="shared" si="67"/>
        <v>0</v>
      </c>
      <c r="BI193" s="151">
        <f t="shared" si="68"/>
        <v>0</v>
      </c>
      <c r="BJ193" s="14" t="s">
        <v>154</v>
      </c>
      <c r="BK193" s="151">
        <f t="shared" si="69"/>
        <v>0</v>
      </c>
      <c r="BL193" s="14" t="s">
        <v>153</v>
      </c>
      <c r="BM193" s="150" t="s">
        <v>410</v>
      </c>
    </row>
    <row r="194" spans="1:65" s="2" customFormat="1" ht="16.5" customHeight="1">
      <c r="A194" s="26"/>
      <c r="B194" s="138"/>
      <c r="C194" s="139" t="s">
        <v>411</v>
      </c>
      <c r="D194" s="139" t="s">
        <v>149</v>
      </c>
      <c r="E194" s="140" t="s">
        <v>412</v>
      </c>
      <c r="F194" s="141" t="s">
        <v>413</v>
      </c>
      <c r="G194" s="142" t="s">
        <v>324</v>
      </c>
      <c r="H194" s="143">
        <v>20</v>
      </c>
      <c r="I194" s="144"/>
      <c r="J194" s="144">
        <f t="shared" si="60"/>
        <v>0</v>
      </c>
      <c r="K194" s="145"/>
      <c r="L194" s="27"/>
      <c r="M194" s="146" t="s">
        <v>1</v>
      </c>
      <c r="N194" s="147" t="s">
        <v>39</v>
      </c>
      <c r="O194" s="148">
        <v>0</v>
      </c>
      <c r="P194" s="148">
        <f t="shared" si="61"/>
        <v>0</v>
      </c>
      <c r="Q194" s="148">
        <v>0</v>
      </c>
      <c r="R194" s="148">
        <f t="shared" si="62"/>
        <v>0</v>
      </c>
      <c r="S194" s="148">
        <v>0</v>
      </c>
      <c r="T194" s="149">
        <f t="shared" si="6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153</v>
      </c>
      <c r="AT194" s="150" t="s">
        <v>149</v>
      </c>
      <c r="AU194" s="150" t="s">
        <v>154</v>
      </c>
      <c r="AY194" s="14" t="s">
        <v>147</v>
      </c>
      <c r="BE194" s="151">
        <f t="shared" si="64"/>
        <v>0</v>
      </c>
      <c r="BF194" s="151">
        <f t="shared" si="65"/>
        <v>0</v>
      </c>
      <c r="BG194" s="151">
        <f t="shared" si="66"/>
        <v>0</v>
      </c>
      <c r="BH194" s="151">
        <f t="shared" si="67"/>
        <v>0</v>
      </c>
      <c r="BI194" s="151">
        <f t="shared" si="68"/>
        <v>0</v>
      </c>
      <c r="BJ194" s="14" t="s">
        <v>154</v>
      </c>
      <c r="BK194" s="151">
        <f t="shared" si="69"/>
        <v>0</v>
      </c>
      <c r="BL194" s="14" t="s">
        <v>153</v>
      </c>
      <c r="BM194" s="150" t="s">
        <v>414</v>
      </c>
    </row>
    <row r="195" spans="1:65" s="2" customFormat="1" ht="16.5" customHeight="1">
      <c r="A195" s="26"/>
      <c r="B195" s="138"/>
      <c r="C195" s="139" t="s">
        <v>271</v>
      </c>
      <c r="D195" s="139" t="s">
        <v>149</v>
      </c>
      <c r="E195" s="140" t="s">
        <v>415</v>
      </c>
      <c r="F195" s="141" t="s">
        <v>416</v>
      </c>
      <c r="G195" s="142" t="s">
        <v>409</v>
      </c>
      <c r="H195" s="143">
        <v>25</v>
      </c>
      <c r="I195" s="144"/>
      <c r="J195" s="144">
        <f t="shared" si="60"/>
        <v>0</v>
      </c>
      <c r="K195" s="145"/>
      <c r="L195" s="27"/>
      <c r="M195" s="146" t="s">
        <v>1</v>
      </c>
      <c r="N195" s="147" t="s">
        <v>39</v>
      </c>
      <c r="O195" s="148">
        <v>0</v>
      </c>
      <c r="P195" s="148">
        <f t="shared" si="61"/>
        <v>0</v>
      </c>
      <c r="Q195" s="148">
        <v>0</v>
      </c>
      <c r="R195" s="148">
        <f t="shared" si="62"/>
        <v>0</v>
      </c>
      <c r="S195" s="148">
        <v>0</v>
      </c>
      <c r="T195" s="149">
        <f t="shared" si="6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153</v>
      </c>
      <c r="AT195" s="150" t="s">
        <v>149</v>
      </c>
      <c r="AU195" s="150" t="s">
        <v>154</v>
      </c>
      <c r="AY195" s="14" t="s">
        <v>147</v>
      </c>
      <c r="BE195" s="151">
        <f t="shared" si="64"/>
        <v>0</v>
      </c>
      <c r="BF195" s="151">
        <f t="shared" si="65"/>
        <v>0</v>
      </c>
      <c r="BG195" s="151">
        <f t="shared" si="66"/>
        <v>0</v>
      </c>
      <c r="BH195" s="151">
        <f t="shared" si="67"/>
        <v>0</v>
      </c>
      <c r="BI195" s="151">
        <f t="shared" si="68"/>
        <v>0</v>
      </c>
      <c r="BJ195" s="14" t="s">
        <v>154</v>
      </c>
      <c r="BK195" s="151">
        <f t="shared" si="69"/>
        <v>0</v>
      </c>
      <c r="BL195" s="14" t="s">
        <v>153</v>
      </c>
      <c r="BM195" s="150" t="s">
        <v>417</v>
      </c>
    </row>
    <row r="196" spans="1:65" s="2" customFormat="1" ht="16.5" customHeight="1">
      <c r="A196" s="26"/>
      <c r="B196" s="138"/>
      <c r="C196" s="139" t="s">
        <v>418</v>
      </c>
      <c r="D196" s="139" t="s">
        <v>149</v>
      </c>
      <c r="E196" s="140" t="s">
        <v>419</v>
      </c>
      <c r="F196" s="141" t="s">
        <v>420</v>
      </c>
      <c r="G196" s="142" t="s">
        <v>284</v>
      </c>
      <c r="H196" s="143">
        <v>307</v>
      </c>
      <c r="I196" s="144"/>
      <c r="J196" s="144">
        <f t="shared" si="60"/>
        <v>0</v>
      </c>
      <c r="K196" s="145"/>
      <c r="L196" s="27"/>
      <c r="M196" s="146" t="s">
        <v>1</v>
      </c>
      <c r="N196" s="147" t="s">
        <v>39</v>
      </c>
      <c r="O196" s="148">
        <v>0</v>
      </c>
      <c r="P196" s="148">
        <f t="shared" si="61"/>
        <v>0</v>
      </c>
      <c r="Q196" s="148">
        <v>0</v>
      </c>
      <c r="R196" s="148">
        <f t="shared" si="62"/>
        <v>0</v>
      </c>
      <c r="S196" s="148">
        <v>0</v>
      </c>
      <c r="T196" s="149">
        <f t="shared" si="6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153</v>
      </c>
      <c r="AT196" s="150" t="s">
        <v>149</v>
      </c>
      <c r="AU196" s="150" t="s">
        <v>154</v>
      </c>
      <c r="AY196" s="14" t="s">
        <v>147</v>
      </c>
      <c r="BE196" s="151">
        <f t="shared" si="64"/>
        <v>0</v>
      </c>
      <c r="BF196" s="151">
        <f t="shared" si="65"/>
        <v>0</v>
      </c>
      <c r="BG196" s="151">
        <f t="shared" si="66"/>
        <v>0</v>
      </c>
      <c r="BH196" s="151">
        <f t="shared" si="67"/>
        <v>0</v>
      </c>
      <c r="BI196" s="151">
        <f t="shared" si="68"/>
        <v>0</v>
      </c>
      <c r="BJ196" s="14" t="s">
        <v>154</v>
      </c>
      <c r="BK196" s="151">
        <f t="shared" si="69"/>
        <v>0</v>
      </c>
      <c r="BL196" s="14" t="s">
        <v>153</v>
      </c>
      <c r="BM196" s="150" t="s">
        <v>421</v>
      </c>
    </row>
    <row r="197" spans="1:65" s="2" customFormat="1" ht="16.5" customHeight="1">
      <c r="A197" s="26"/>
      <c r="B197" s="138"/>
      <c r="C197" s="139" t="s">
        <v>422</v>
      </c>
      <c r="D197" s="139" t="s">
        <v>149</v>
      </c>
      <c r="E197" s="140" t="s">
        <v>423</v>
      </c>
      <c r="F197" s="141" t="s">
        <v>424</v>
      </c>
      <c r="G197" s="142" t="s">
        <v>301</v>
      </c>
      <c r="H197" s="143">
        <v>3</v>
      </c>
      <c r="I197" s="144"/>
      <c r="J197" s="144">
        <f t="shared" si="60"/>
        <v>0</v>
      </c>
      <c r="K197" s="145"/>
      <c r="L197" s="27"/>
      <c r="M197" s="146" t="s">
        <v>1</v>
      </c>
      <c r="N197" s="147" t="s">
        <v>39</v>
      </c>
      <c r="O197" s="148">
        <v>0</v>
      </c>
      <c r="P197" s="148">
        <f t="shared" si="61"/>
        <v>0</v>
      </c>
      <c r="Q197" s="148">
        <v>0</v>
      </c>
      <c r="R197" s="148">
        <f t="shared" si="62"/>
        <v>0</v>
      </c>
      <c r="S197" s="148">
        <v>0</v>
      </c>
      <c r="T197" s="149">
        <f t="shared" si="6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153</v>
      </c>
      <c r="AT197" s="150" t="s">
        <v>149</v>
      </c>
      <c r="AU197" s="150" t="s">
        <v>154</v>
      </c>
      <c r="AY197" s="14" t="s">
        <v>147</v>
      </c>
      <c r="BE197" s="151">
        <f t="shared" si="64"/>
        <v>0</v>
      </c>
      <c r="BF197" s="151">
        <f t="shared" si="65"/>
        <v>0</v>
      </c>
      <c r="BG197" s="151">
        <f t="shared" si="66"/>
        <v>0</v>
      </c>
      <c r="BH197" s="151">
        <f t="shared" si="67"/>
        <v>0</v>
      </c>
      <c r="BI197" s="151">
        <f t="shared" si="68"/>
        <v>0</v>
      </c>
      <c r="BJ197" s="14" t="s">
        <v>154</v>
      </c>
      <c r="BK197" s="151">
        <f t="shared" si="69"/>
        <v>0</v>
      </c>
      <c r="BL197" s="14" t="s">
        <v>153</v>
      </c>
      <c r="BM197" s="150" t="s">
        <v>425</v>
      </c>
    </row>
    <row r="198" spans="1:65" s="2" customFormat="1" ht="16.5" customHeight="1">
      <c r="A198" s="26"/>
      <c r="B198" s="138"/>
      <c r="C198" s="139" t="s">
        <v>426</v>
      </c>
      <c r="D198" s="139" t="s">
        <v>149</v>
      </c>
      <c r="E198" s="140" t="s">
        <v>427</v>
      </c>
      <c r="F198" s="141" t="s">
        <v>428</v>
      </c>
      <c r="G198" s="142" t="s">
        <v>356</v>
      </c>
      <c r="H198" s="143">
        <v>1</v>
      </c>
      <c r="I198" s="144"/>
      <c r="J198" s="144">
        <f t="shared" si="60"/>
        <v>0</v>
      </c>
      <c r="K198" s="145"/>
      <c r="L198" s="27"/>
      <c r="M198" s="146" t="s">
        <v>1</v>
      </c>
      <c r="N198" s="147" t="s">
        <v>39</v>
      </c>
      <c r="O198" s="148">
        <v>0</v>
      </c>
      <c r="P198" s="148">
        <f t="shared" si="61"/>
        <v>0</v>
      </c>
      <c r="Q198" s="148">
        <v>0</v>
      </c>
      <c r="R198" s="148">
        <f t="shared" si="62"/>
        <v>0</v>
      </c>
      <c r="S198" s="148">
        <v>0</v>
      </c>
      <c r="T198" s="149">
        <f t="shared" si="6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153</v>
      </c>
      <c r="AT198" s="150" t="s">
        <v>149</v>
      </c>
      <c r="AU198" s="150" t="s">
        <v>154</v>
      </c>
      <c r="AY198" s="14" t="s">
        <v>147</v>
      </c>
      <c r="BE198" s="151">
        <f t="shared" si="64"/>
        <v>0</v>
      </c>
      <c r="BF198" s="151">
        <f t="shared" si="65"/>
        <v>0</v>
      </c>
      <c r="BG198" s="151">
        <f t="shared" si="66"/>
        <v>0</v>
      </c>
      <c r="BH198" s="151">
        <f t="shared" si="67"/>
        <v>0</v>
      </c>
      <c r="BI198" s="151">
        <f t="shared" si="68"/>
        <v>0</v>
      </c>
      <c r="BJ198" s="14" t="s">
        <v>154</v>
      </c>
      <c r="BK198" s="151">
        <f t="shared" si="69"/>
        <v>0</v>
      </c>
      <c r="BL198" s="14" t="s">
        <v>153</v>
      </c>
      <c r="BM198" s="150" t="s">
        <v>429</v>
      </c>
    </row>
    <row r="199" spans="1:65" s="2" customFormat="1" ht="24" customHeight="1">
      <c r="A199" s="26"/>
      <c r="B199" s="138"/>
      <c r="C199" s="139" t="s">
        <v>430</v>
      </c>
      <c r="D199" s="139" t="s">
        <v>149</v>
      </c>
      <c r="E199" s="140" t="s">
        <v>431</v>
      </c>
      <c r="F199" s="141" t="s">
        <v>432</v>
      </c>
      <c r="G199" s="142" t="s">
        <v>356</v>
      </c>
      <c r="H199" s="143">
        <v>4</v>
      </c>
      <c r="I199" s="144"/>
      <c r="J199" s="144">
        <f t="shared" si="60"/>
        <v>0</v>
      </c>
      <c r="K199" s="145"/>
      <c r="L199" s="27"/>
      <c r="M199" s="146" t="s">
        <v>1</v>
      </c>
      <c r="N199" s="147" t="s">
        <v>39</v>
      </c>
      <c r="O199" s="148">
        <v>0</v>
      </c>
      <c r="P199" s="148">
        <f t="shared" si="61"/>
        <v>0</v>
      </c>
      <c r="Q199" s="148">
        <v>0</v>
      </c>
      <c r="R199" s="148">
        <f t="shared" si="62"/>
        <v>0</v>
      </c>
      <c r="S199" s="148">
        <v>0</v>
      </c>
      <c r="T199" s="149">
        <f t="shared" si="6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153</v>
      </c>
      <c r="AT199" s="150" t="s">
        <v>149</v>
      </c>
      <c r="AU199" s="150" t="s">
        <v>154</v>
      </c>
      <c r="AY199" s="14" t="s">
        <v>147</v>
      </c>
      <c r="BE199" s="151">
        <f t="shared" si="64"/>
        <v>0</v>
      </c>
      <c r="BF199" s="151">
        <f t="shared" si="65"/>
        <v>0</v>
      </c>
      <c r="BG199" s="151">
        <f t="shared" si="66"/>
        <v>0</v>
      </c>
      <c r="BH199" s="151">
        <f t="shared" si="67"/>
        <v>0</v>
      </c>
      <c r="BI199" s="151">
        <f t="shared" si="68"/>
        <v>0</v>
      </c>
      <c r="BJ199" s="14" t="s">
        <v>154</v>
      </c>
      <c r="BK199" s="151">
        <f t="shared" si="69"/>
        <v>0</v>
      </c>
      <c r="BL199" s="14" t="s">
        <v>153</v>
      </c>
      <c r="BM199" s="150" t="s">
        <v>433</v>
      </c>
    </row>
    <row r="200" spans="1:65" s="2" customFormat="1" ht="16.5" customHeight="1">
      <c r="A200" s="26"/>
      <c r="B200" s="138"/>
      <c r="C200" s="139" t="s">
        <v>434</v>
      </c>
      <c r="D200" s="139" t="s">
        <v>149</v>
      </c>
      <c r="E200" s="140" t="s">
        <v>435</v>
      </c>
      <c r="F200" s="141" t="s">
        <v>436</v>
      </c>
      <c r="G200" s="142" t="s">
        <v>284</v>
      </c>
      <c r="H200" s="143">
        <v>133</v>
      </c>
      <c r="I200" s="144"/>
      <c r="J200" s="144">
        <f t="shared" si="60"/>
        <v>0</v>
      </c>
      <c r="K200" s="145"/>
      <c r="L200" s="27"/>
      <c r="M200" s="146" t="s">
        <v>1</v>
      </c>
      <c r="N200" s="147" t="s">
        <v>39</v>
      </c>
      <c r="O200" s="148">
        <v>0</v>
      </c>
      <c r="P200" s="148">
        <f t="shared" si="61"/>
        <v>0</v>
      </c>
      <c r="Q200" s="148">
        <v>0</v>
      </c>
      <c r="R200" s="148">
        <f t="shared" si="62"/>
        <v>0</v>
      </c>
      <c r="S200" s="148">
        <v>0</v>
      </c>
      <c r="T200" s="149">
        <f t="shared" si="6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153</v>
      </c>
      <c r="AT200" s="150" t="s">
        <v>149</v>
      </c>
      <c r="AU200" s="150" t="s">
        <v>154</v>
      </c>
      <c r="AY200" s="14" t="s">
        <v>147</v>
      </c>
      <c r="BE200" s="151">
        <f t="shared" si="64"/>
        <v>0</v>
      </c>
      <c r="BF200" s="151">
        <f t="shared" si="65"/>
        <v>0</v>
      </c>
      <c r="BG200" s="151">
        <f t="shared" si="66"/>
        <v>0</v>
      </c>
      <c r="BH200" s="151">
        <f t="shared" si="67"/>
        <v>0</v>
      </c>
      <c r="BI200" s="151">
        <f t="shared" si="68"/>
        <v>0</v>
      </c>
      <c r="BJ200" s="14" t="s">
        <v>154</v>
      </c>
      <c r="BK200" s="151">
        <f t="shared" si="69"/>
        <v>0</v>
      </c>
      <c r="BL200" s="14" t="s">
        <v>153</v>
      </c>
      <c r="BM200" s="150" t="s">
        <v>437</v>
      </c>
    </row>
    <row r="201" spans="1:65" s="2" customFormat="1" ht="24" customHeight="1">
      <c r="A201" s="26"/>
      <c r="B201" s="138"/>
      <c r="C201" s="139" t="s">
        <v>438</v>
      </c>
      <c r="D201" s="139" t="s">
        <v>149</v>
      </c>
      <c r="E201" s="140" t="s">
        <v>439</v>
      </c>
      <c r="F201" s="141" t="s">
        <v>440</v>
      </c>
      <c r="G201" s="142" t="s">
        <v>356</v>
      </c>
      <c r="H201" s="143">
        <v>1</v>
      </c>
      <c r="I201" s="144"/>
      <c r="J201" s="144">
        <f t="shared" si="60"/>
        <v>0</v>
      </c>
      <c r="K201" s="145"/>
      <c r="L201" s="27"/>
      <c r="M201" s="146" t="s">
        <v>1</v>
      </c>
      <c r="N201" s="147" t="s">
        <v>39</v>
      </c>
      <c r="O201" s="148">
        <v>0</v>
      </c>
      <c r="P201" s="148">
        <f t="shared" si="61"/>
        <v>0</v>
      </c>
      <c r="Q201" s="148">
        <v>0</v>
      </c>
      <c r="R201" s="148">
        <f t="shared" si="62"/>
        <v>0</v>
      </c>
      <c r="S201" s="148">
        <v>0</v>
      </c>
      <c r="T201" s="149">
        <f t="shared" si="6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153</v>
      </c>
      <c r="AT201" s="150" t="s">
        <v>149</v>
      </c>
      <c r="AU201" s="150" t="s">
        <v>154</v>
      </c>
      <c r="AY201" s="14" t="s">
        <v>147</v>
      </c>
      <c r="BE201" s="151">
        <f t="shared" si="64"/>
        <v>0</v>
      </c>
      <c r="BF201" s="151">
        <f t="shared" si="65"/>
        <v>0</v>
      </c>
      <c r="BG201" s="151">
        <f t="shared" si="66"/>
        <v>0</v>
      </c>
      <c r="BH201" s="151">
        <f t="shared" si="67"/>
        <v>0</v>
      </c>
      <c r="BI201" s="151">
        <f t="shared" si="68"/>
        <v>0</v>
      </c>
      <c r="BJ201" s="14" t="s">
        <v>154</v>
      </c>
      <c r="BK201" s="151">
        <f t="shared" si="69"/>
        <v>0</v>
      </c>
      <c r="BL201" s="14" t="s">
        <v>153</v>
      </c>
      <c r="BM201" s="150" t="s">
        <v>441</v>
      </c>
    </row>
    <row r="202" spans="1:65" s="2" customFormat="1" ht="24" customHeight="1">
      <c r="A202" s="26"/>
      <c r="B202" s="138"/>
      <c r="C202" s="139" t="s">
        <v>442</v>
      </c>
      <c r="D202" s="139" t="s">
        <v>149</v>
      </c>
      <c r="E202" s="140" t="s">
        <v>443</v>
      </c>
      <c r="F202" s="141" t="s">
        <v>444</v>
      </c>
      <c r="G202" s="142" t="s">
        <v>301</v>
      </c>
      <c r="H202" s="143">
        <v>3</v>
      </c>
      <c r="I202" s="144"/>
      <c r="J202" s="144">
        <f t="shared" si="60"/>
        <v>0</v>
      </c>
      <c r="K202" s="145"/>
      <c r="L202" s="27"/>
      <c r="M202" s="146" t="s">
        <v>1</v>
      </c>
      <c r="N202" s="147" t="s">
        <v>39</v>
      </c>
      <c r="O202" s="148">
        <v>0</v>
      </c>
      <c r="P202" s="148">
        <f t="shared" si="61"/>
        <v>0</v>
      </c>
      <c r="Q202" s="148">
        <v>0</v>
      </c>
      <c r="R202" s="148">
        <f t="shared" si="62"/>
        <v>0</v>
      </c>
      <c r="S202" s="148">
        <v>0</v>
      </c>
      <c r="T202" s="149">
        <f t="shared" si="6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153</v>
      </c>
      <c r="AT202" s="150" t="s">
        <v>149</v>
      </c>
      <c r="AU202" s="150" t="s">
        <v>154</v>
      </c>
      <c r="AY202" s="14" t="s">
        <v>147</v>
      </c>
      <c r="BE202" s="151">
        <f t="shared" si="64"/>
        <v>0</v>
      </c>
      <c r="BF202" s="151">
        <f t="shared" si="65"/>
        <v>0</v>
      </c>
      <c r="BG202" s="151">
        <f t="shared" si="66"/>
        <v>0</v>
      </c>
      <c r="BH202" s="151">
        <f t="shared" si="67"/>
        <v>0</v>
      </c>
      <c r="BI202" s="151">
        <f t="shared" si="68"/>
        <v>0</v>
      </c>
      <c r="BJ202" s="14" t="s">
        <v>154</v>
      </c>
      <c r="BK202" s="151">
        <f t="shared" si="69"/>
        <v>0</v>
      </c>
      <c r="BL202" s="14" t="s">
        <v>153</v>
      </c>
      <c r="BM202" s="150" t="s">
        <v>445</v>
      </c>
    </row>
    <row r="203" spans="1:65" s="2" customFormat="1" ht="24" customHeight="1">
      <c r="A203" s="26"/>
      <c r="B203" s="138"/>
      <c r="C203" s="139" t="s">
        <v>446</v>
      </c>
      <c r="D203" s="139" t="s">
        <v>149</v>
      </c>
      <c r="E203" s="140" t="s">
        <v>447</v>
      </c>
      <c r="F203" s="141" t="s">
        <v>448</v>
      </c>
      <c r="G203" s="142" t="s">
        <v>356</v>
      </c>
      <c r="H203" s="143">
        <v>1</v>
      </c>
      <c r="I203" s="144"/>
      <c r="J203" s="144">
        <f t="shared" si="60"/>
        <v>0</v>
      </c>
      <c r="K203" s="145"/>
      <c r="L203" s="27"/>
      <c r="M203" s="146" t="s">
        <v>1</v>
      </c>
      <c r="N203" s="147" t="s">
        <v>39</v>
      </c>
      <c r="O203" s="148">
        <v>0</v>
      </c>
      <c r="P203" s="148">
        <f t="shared" si="61"/>
        <v>0</v>
      </c>
      <c r="Q203" s="148">
        <v>0</v>
      </c>
      <c r="R203" s="148">
        <f t="shared" si="62"/>
        <v>0</v>
      </c>
      <c r="S203" s="148">
        <v>0</v>
      </c>
      <c r="T203" s="149">
        <f t="shared" si="6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153</v>
      </c>
      <c r="AT203" s="150" t="s">
        <v>149</v>
      </c>
      <c r="AU203" s="150" t="s">
        <v>154</v>
      </c>
      <c r="AY203" s="14" t="s">
        <v>147</v>
      </c>
      <c r="BE203" s="151">
        <f t="shared" si="64"/>
        <v>0</v>
      </c>
      <c r="BF203" s="151">
        <f t="shared" si="65"/>
        <v>0</v>
      </c>
      <c r="BG203" s="151">
        <f t="shared" si="66"/>
        <v>0</v>
      </c>
      <c r="BH203" s="151">
        <f t="shared" si="67"/>
        <v>0</v>
      </c>
      <c r="BI203" s="151">
        <f t="shared" si="68"/>
        <v>0</v>
      </c>
      <c r="BJ203" s="14" t="s">
        <v>154</v>
      </c>
      <c r="BK203" s="151">
        <f t="shared" si="69"/>
        <v>0</v>
      </c>
      <c r="BL203" s="14" t="s">
        <v>153</v>
      </c>
      <c r="BM203" s="150" t="s">
        <v>449</v>
      </c>
    </row>
    <row r="204" spans="1:65" s="2" customFormat="1" ht="16.5" customHeight="1">
      <c r="A204" s="26"/>
      <c r="B204" s="138"/>
      <c r="C204" s="139" t="s">
        <v>450</v>
      </c>
      <c r="D204" s="139" t="s">
        <v>149</v>
      </c>
      <c r="E204" s="140" t="s">
        <v>451</v>
      </c>
      <c r="F204" s="141" t="s">
        <v>452</v>
      </c>
      <c r="G204" s="142" t="s">
        <v>356</v>
      </c>
      <c r="H204" s="143">
        <v>1</v>
      </c>
      <c r="I204" s="144"/>
      <c r="J204" s="144">
        <f t="shared" si="60"/>
        <v>0</v>
      </c>
      <c r="K204" s="145"/>
      <c r="L204" s="27"/>
      <c r="M204" s="146" t="s">
        <v>1</v>
      </c>
      <c r="N204" s="147" t="s">
        <v>39</v>
      </c>
      <c r="O204" s="148">
        <v>0</v>
      </c>
      <c r="P204" s="148">
        <f t="shared" si="61"/>
        <v>0</v>
      </c>
      <c r="Q204" s="148">
        <v>0</v>
      </c>
      <c r="R204" s="148">
        <f t="shared" si="62"/>
        <v>0</v>
      </c>
      <c r="S204" s="148">
        <v>0</v>
      </c>
      <c r="T204" s="149">
        <f t="shared" si="6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153</v>
      </c>
      <c r="AT204" s="150" t="s">
        <v>149</v>
      </c>
      <c r="AU204" s="150" t="s">
        <v>154</v>
      </c>
      <c r="AY204" s="14" t="s">
        <v>147</v>
      </c>
      <c r="BE204" s="151">
        <f t="shared" si="64"/>
        <v>0</v>
      </c>
      <c r="BF204" s="151">
        <f t="shared" si="65"/>
        <v>0</v>
      </c>
      <c r="BG204" s="151">
        <f t="shared" si="66"/>
        <v>0</v>
      </c>
      <c r="BH204" s="151">
        <f t="shared" si="67"/>
        <v>0</v>
      </c>
      <c r="BI204" s="151">
        <f t="shared" si="68"/>
        <v>0</v>
      </c>
      <c r="BJ204" s="14" t="s">
        <v>154</v>
      </c>
      <c r="BK204" s="151">
        <f t="shared" si="69"/>
        <v>0</v>
      </c>
      <c r="BL204" s="14" t="s">
        <v>153</v>
      </c>
      <c r="BM204" s="150" t="s">
        <v>453</v>
      </c>
    </row>
    <row r="205" spans="1:65" s="2" customFormat="1" ht="36" customHeight="1">
      <c r="A205" s="26"/>
      <c r="B205" s="138"/>
      <c r="C205" s="139" t="s">
        <v>454</v>
      </c>
      <c r="D205" s="139" t="s">
        <v>149</v>
      </c>
      <c r="E205" s="140" t="s">
        <v>455</v>
      </c>
      <c r="F205" s="141" t="s">
        <v>456</v>
      </c>
      <c r="G205" s="142" t="s">
        <v>356</v>
      </c>
      <c r="H205" s="143">
        <v>1</v>
      </c>
      <c r="I205" s="144"/>
      <c r="J205" s="144">
        <f t="shared" si="60"/>
        <v>0</v>
      </c>
      <c r="K205" s="145"/>
      <c r="L205" s="27"/>
      <c r="M205" s="146" t="s">
        <v>1</v>
      </c>
      <c r="N205" s="147" t="s">
        <v>39</v>
      </c>
      <c r="O205" s="148">
        <v>0</v>
      </c>
      <c r="P205" s="148">
        <f t="shared" si="61"/>
        <v>0</v>
      </c>
      <c r="Q205" s="148">
        <v>0</v>
      </c>
      <c r="R205" s="148">
        <f t="shared" si="62"/>
        <v>0</v>
      </c>
      <c r="S205" s="148">
        <v>0</v>
      </c>
      <c r="T205" s="149">
        <f t="shared" si="6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153</v>
      </c>
      <c r="AT205" s="150" t="s">
        <v>149</v>
      </c>
      <c r="AU205" s="150" t="s">
        <v>154</v>
      </c>
      <c r="AY205" s="14" t="s">
        <v>147</v>
      </c>
      <c r="BE205" s="151">
        <f t="shared" si="64"/>
        <v>0</v>
      </c>
      <c r="BF205" s="151">
        <f t="shared" si="65"/>
        <v>0</v>
      </c>
      <c r="BG205" s="151">
        <f t="shared" si="66"/>
        <v>0</v>
      </c>
      <c r="BH205" s="151">
        <f t="shared" si="67"/>
        <v>0</v>
      </c>
      <c r="BI205" s="151">
        <f t="shared" si="68"/>
        <v>0</v>
      </c>
      <c r="BJ205" s="14" t="s">
        <v>154</v>
      </c>
      <c r="BK205" s="151">
        <f t="shared" si="69"/>
        <v>0</v>
      </c>
      <c r="BL205" s="14" t="s">
        <v>153</v>
      </c>
      <c r="BM205" s="150" t="s">
        <v>457</v>
      </c>
    </row>
    <row r="206" spans="1:65" s="2" customFormat="1" ht="16.5" customHeight="1">
      <c r="A206" s="26"/>
      <c r="B206" s="138"/>
      <c r="C206" s="139" t="s">
        <v>458</v>
      </c>
      <c r="D206" s="139" t="s">
        <v>149</v>
      </c>
      <c r="E206" s="140" t="s">
        <v>459</v>
      </c>
      <c r="F206" s="141" t="s">
        <v>460</v>
      </c>
      <c r="G206" s="142" t="s">
        <v>356</v>
      </c>
      <c r="H206" s="143">
        <v>1</v>
      </c>
      <c r="I206" s="144"/>
      <c r="J206" s="144">
        <f t="shared" si="60"/>
        <v>0</v>
      </c>
      <c r="K206" s="145"/>
      <c r="L206" s="27"/>
      <c r="M206" s="146" t="s">
        <v>1</v>
      </c>
      <c r="N206" s="147" t="s">
        <v>39</v>
      </c>
      <c r="O206" s="148">
        <v>0</v>
      </c>
      <c r="P206" s="148">
        <f t="shared" si="61"/>
        <v>0</v>
      </c>
      <c r="Q206" s="148">
        <v>0</v>
      </c>
      <c r="R206" s="148">
        <f t="shared" si="62"/>
        <v>0</v>
      </c>
      <c r="S206" s="148">
        <v>0</v>
      </c>
      <c r="T206" s="149">
        <f t="shared" si="6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153</v>
      </c>
      <c r="AT206" s="150" t="s">
        <v>149</v>
      </c>
      <c r="AU206" s="150" t="s">
        <v>154</v>
      </c>
      <c r="AY206" s="14" t="s">
        <v>147</v>
      </c>
      <c r="BE206" s="151">
        <f t="shared" si="64"/>
        <v>0</v>
      </c>
      <c r="BF206" s="151">
        <f t="shared" si="65"/>
        <v>0</v>
      </c>
      <c r="BG206" s="151">
        <f t="shared" si="66"/>
        <v>0</v>
      </c>
      <c r="BH206" s="151">
        <f t="shared" si="67"/>
        <v>0</v>
      </c>
      <c r="BI206" s="151">
        <f t="shared" si="68"/>
        <v>0</v>
      </c>
      <c r="BJ206" s="14" t="s">
        <v>154</v>
      </c>
      <c r="BK206" s="151">
        <f t="shared" si="69"/>
        <v>0</v>
      </c>
      <c r="BL206" s="14" t="s">
        <v>153</v>
      </c>
      <c r="BM206" s="150" t="s">
        <v>461</v>
      </c>
    </row>
    <row r="207" spans="1:65" s="2" customFormat="1" ht="36" customHeight="1">
      <c r="A207" s="26"/>
      <c r="B207" s="138"/>
      <c r="C207" s="139" t="s">
        <v>462</v>
      </c>
      <c r="D207" s="139" t="s">
        <v>149</v>
      </c>
      <c r="E207" s="140" t="s">
        <v>463</v>
      </c>
      <c r="F207" s="141" t="s">
        <v>464</v>
      </c>
      <c r="G207" s="142" t="s">
        <v>356</v>
      </c>
      <c r="H207" s="143">
        <v>1</v>
      </c>
      <c r="I207" s="144"/>
      <c r="J207" s="144">
        <f t="shared" si="60"/>
        <v>0</v>
      </c>
      <c r="K207" s="145"/>
      <c r="L207" s="27"/>
      <c r="M207" s="146" t="s">
        <v>1</v>
      </c>
      <c r="N207" s="147" t="s">
        <v>39</v>
      </c>
      <c r="O207" s="148">
        <v>0</v>
      </c>
      <c r="P207" s="148">
        <f t="shared" si="61"/>
        <v>0</v>
      </c>
      <c r="Q207" s="148">
        <v>0</v>
      </c>
      <c r="R207" s="148">
        <f t="shared" si="62"/>
        <v>0</v>
      </c>
      <c r="S207" s="148">
        <v>0</v>
      </c>
      <c r="T207" s="149">
        <f t="shared" si="6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153</v>
      </c>
      <c r="AT207" s="150" t="s">
        <v>149</v>
      </c>
      <c r="AU207" s="150" t="s">
        <v>154</v>
      </c>
      <c r="AY207" s="14" t="s">
        <v>147</v>
      </c>
      <c r="BE207" s="151">
        <f t="shared" si="64"/>
        <v>0</v>
      </c>
      <c r="BF207" s="151">
        <f t="shared" si="65"/>
        <v>0</v>
      </c>
      <c r="BG207" s="151">
        <f t="shared" si="66"/>
        <v>0</v>
      </c>
      <c r="BH207" s="151">
        <f t="shared" si="67"/>
        <v>0</v>
      </c>
      <c r="BI207" s="151">
        <f t="shared" si="68"/>
        <v>0</v>
      </c>
      <c r="BJ207" s="14" t="s">
        <v>154</v>
      </c>
      <c r="BK207" s="151">
        <f t="shared" si="69"/>
        <v>0</v>
      </c>
      <c r="BL207" s="14" t="s">
        <v>153</v>
      </c>
      <c r="BM207" s="150" t="s">
        <v>465</v>
      </c>
    </row>
    <row r="208" spans="1:65" s="2" customFormat="1" ht="16.5" customHeight="1">
      <c r="A208" s="26"/>
      <c r="B208" s="138"/>
      <c r="C208" s="139" t="s">
        <v>466</v>
      </c>
      <c r="D208" s="139" t="s">
        <v>149</v>
      </c>
      <c r="E208" s="140" t="s">
        <v>467</v>
      </c>
      <c r="F208" s="141" t="s">
        <v>468</v>
      </c>
      <c r="G208" s="142" t="s">
        <v>356</v>
      </c>
      <c r="H208" s="143">
        <v>1</v>
      </c>
      <c r="I208" s="144"/>
      <c r="J208" s="144">
        <f t="shared" si="60"/>
        <v>0</v>
      </c>
      <c r="K208" s="145"/>
      <c r="L208" s="27"/>
      <c r="M208" s="146" t="s">
        <v>1</v>
      </c>
      <c r="N208" s="147" t="s">
        <v>39</v>
      </c>
      <c r="O208" s="148">
        <v>0</v>
      </c>
      <c r="P208" s="148">
        <f t="shared" si="61"/>
        <v>0</v>
      </c>
      <c r="Q208" s="148">
        <v>0</v>
      </c>
      <c r="R208" s="148">
        <f t="shared" si="62"/>
        <v>0</v>
      </c>
      <c r="S208" s="148">
        <v>0</v>
      </c>
      <c r="T208" s="149">
        <f t="shared" si="6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153</v>
      </c>
      <c r="AT208" s="150" t="s">
        <v>149</v>
      </c>
      <c r="AU208" s="150" t="s">
        <v>154</v>
      </c>
      <c r="AY208" s="14" t="s">
        <v>147</v>
      </c>
      <c r="BE208" s="151">
        <f t="shared" si="64"/>
        <v>0</v>
      </c>
      <c r="BF208" s="151">
        <f t="shared" si="65"/>
        <v>0</v>
      </c>
      <c r="BG208" s="151">
        <f t="shared" si="66"/>
        <v>0</v>
      </c>
      <c r="BH208" s="151">
        <f t="shared" si="67"/>
        <v>0</v>
      </c>
      <c r="BI208" s="151">
        <f t="shared" si="68"/>
        <v>0</v>
      </c>
      <c r="BJ208" s="14" t="s">
        <v>154</v>
      </c>
      <c r="BK208" s="151">
        <f t="shared" si="69"/>
        <v>0</v>
      </c>
      <c r="BL208" s="14" t="s">
        <v>153</v>
      </c>
      <c r="BM208" s="150" t="s">
        <v>469</v>
      </c>
    </row>
    <row r="209" spans="1:65" s="2" customFormat="1" ht="24" customHeight="1">
      <c r="A209" s="26"/>
      <c r="B209" s="138"/>
      <c r="C209" s="139" t="s">
        <v>470</v>
      </c>
      <c r="D209" s="139" t="s">
        <v>149</v>
      </c>
      <c r="E209" s="140" t="s">
        <v>471</v>
      </c>
      <c r="F209" s="141" t="s">
        <v>472</v>
      </c>
      <c r="G209" s="142" t="s">
        <v>356</v>
      </c>
      <c r="H209" s="143">
        <v>1</v>
      </c>
      <c r="I209" s="144"/>
      <c r="J209" s="144">
        <f t="shared" si="60"/>
        <v>0</v>
      </c>
      <c r="K209" s="145"/>
      <c r="L209" s="27"/>
      <c r="M209" s="146" t="s">
        <v>1</v>
      </c>
      <c r="N209" s="147" t="s">
        <v>39</v>
      </c>
      <c r="O209" s="148">
        <v>0</v>
      </c>
      <c r="P209" s="148">
        <f t="shared" si="61"/>
        <v>0</v>
      </c>
      <c r="Q209" s="148">
        <v>0</v>
      </c>
      <c r="R209" s="148">
        <f t="shared" si="62"/>
        <v>0</v>
      </c>
      <c r="S209" s="148">
        <v>0</v>
      </c>
      <c r="T209" s="149">
        <f t="shared" si="6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153</v>
      </c>
      <c r="AT209" s="150" t="s">
        <v>149</v>
      </c>
      <c r="AU209" s="150" t="s">
        <v>154</v>
      </c>
      <c r="AY209" s="14" t="s">
        <v>147</v>
      </c>
      <c r="BE209" s="151">
        <f t="shared" si="64"/>
        <v>0</v>
      </c>
      <c r="BF209" s="151">
        <f t="shared" si="65"/>
        <v>0</v>
      </c>
      <c r="BG209" s="151">
        <f t="shared" si="66"/>
        <v>0</v>
      </c>
      <c r="BH209" s="151">
        <f t="shared" si="67"/>
        <v>0</v>
      </c>
      <c r="BI209" s="151">
        <f t="shared" si="68"/>
        <v>0</v>
      </c>
      <c r="BJ209" s="14" t="s">
        <v>154</v>
      </c>
      <c r="BK209" s="151">
        <f t="shared" si="69"/>
        <v>0</v>
      </c>
      <c r="BL209" s="14" t="s">
        <v>153</v>
      </c>
      <c r="BM209" s="150" t="s">
        <v>473</v>
      </c>
    </row>
    <row r="210" spans="1:65" s="2" customFormat="1" ht="60" customHeight="1">
      <c r="A210" s="26"/>
      <c r="B210" s="138"/>
      <c r="C210" s="139" t="s">
        <v>474</v>
      </c>
      <c r="D210" s="139" t="s">
        <v>149</v>
      </c>
      <c r="E210" s="140" t="s">
        <v>475</v>
      </c>
      <c r="F210" s="141" t="s">
        <v>476</v>
      </c>
      <c r="G210" s="142" t="s">
        <v>356</v>
      </c>
      <c r="H210" s="143">
        <v>1</v>
      </c>
      <c r="I210" s="144"/>
      <c r="J210" s="144">
        <f t="shared" si="60"/>
        <v>0</v>
      </c>
      <c r="K210" s="145"/>
      <c r="L210" s="27"/>
      <c r="M210" s="146" t="s">
        <v>1</v>
      </c>
      <c r="N210" s="147" t="s">
        <v>39</v>
      </c>
      <c r="O210" s="148">
        <v>0</v>
      </c>
      <c r="P210" s="148">
        <f t="shared" si="61"/>
        <v>0</v>
      </c>
      <c r="Q210" s="148">
        <v>0</v>
      </c>
      <c r="R210" s="148">
        <f t="shared" si="62"/>
        <v>0</v>
      </c>
      <c r="S210" s="148">
        <v>0</v>
      </c>
      <c r="T210" s="149">
        <f t="shared" si="6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153</v>
      </c>
      <c r="AT210" s="150" t="s">
        <v>149</v>
      </c>
      <c r="AU210" s="150" t="s">
        <v>154</v>
      </c>
      <c r="AY210" s="14" t="s">
        <v>147</v>
      </c>
      <c r="BE210" s="151">
        <f t="shared" si="64"/>
        <v>0</v>
      </c>
      <c r="BF210" s="151">
        <f t="shared" si="65"/>
        <v>0</v>
      </c>
      <c r="BG210" s="151">
        <f t="shared" si="66"/>
        <v>0</v>
      </c>
      <c r="BH210" s="151">
        <f t="shared" si="67"/>
        <v>0</v>
      </c>
      <c r="BI210" s="151">
        <f t="shared" si="68"/>
        <v>0</v>
      </c>
      <c r="BJ210" s="14" t="s">
        <v>154</v>
      </c>
      <c r="BK210" s="151">
        <f t="shared" si="69"/>
        <v>0</v>
      </c>
      <c r="BL210" s="14" t="s">
        <v>153</v>
      </c>
      <c r="BM210" s="150" t="s">
        <v>477</v>
      </c>
    </row>
    <row r="211" spans="1:65" s="2" customFormat="1" ht="24" customHeight="1">
      <c r="A211" s="26"/>
      <c r="B211" s="138"/>
      <c r="C211" s="139" t="s">
        <v>478</v>
      </c>
      <c r="D211" s="139" t="s">
        <v>149</v>
      </c>
      <c r="E211" s="140" t="s">
        <v>479</v>
      </c>
      <c r="F211" s="141" t="s">
        <v>480</v>
      </c>
      <c r="G211" s="142" t="s">
        <v>356</v>
      </c>
      <c r="H211" s="143">
        <v>1</v>
      </c>
      <c r="I211" s="144"/>
      <c r="J211" s="144">
        <f t="shared" si="60"/>
        <v>0</v>
      </c>
      <c r="K211" s="145"/>
      <c r="L211" s="27"/>
      <c r="M211" s="146" t="s">
        <v>1</v>
      </c>
      <c r="N211" s="147" t="s">
        <v>39</v>
      </c>
      <c r="O211" s="148">
        <v>0</v>
      </c>
      <c r="P211" s="148">
        <f t="shared" si="61"/>
        <v>0</v>
      </c>
      <c r="Q211" s="148">
        <v>0</v>
      </c>
      <c r="R211" s="148">
        <f t="shared" si="62"/>
        <v>0</v>
      </c>
      <c r="S211" s="148">
        <v>0</v>
      </c>
      <c r="T211" s="149">
        <f t="shared" si="6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153</v>
      </c>
      <c r="AT211" s="150" t="s">
        <v>149</v>
      </c>
      <c r="AU211" s="150" t="s">
        <v>154</v>
      </c>
      <c r="AY211" s="14" t="s">
        <v>147</v>
      </c>
      <c r="BE211" s="151">
        <f t="shared" si="64"/>
        <v>0</v>
      </c>
      <c r="BF211" s="151">
        <f t="shared" si="65"/>
        <v>0</v>
      </c>
      <c r="BG211" s="151">
        <f t="shared" si="66"/>
        <v>0</v>
      </c>
      <c r="BH211" s="151">
        <f t="shared" si="67"/>
        <v>0</v>
      </c>
      <c r="BI211" s="151">
        <f t="shared" si="68"/>
        <v>0</v>
      </c>
      <c r="BJ211" s="14" t="s">
        <v>154</v>
      </c>
      <c r="BK211" s="151">
        <f t="shared" si="69"/>
        <v>0</v>
      </c>
      <c r="BL211" s="14" t="s">
        <v>153</v>
      </c>
      <c r="BM211" s="150" t="s">
        <v>481</v>
      </c>
    </row>
    <row r="212" spans="1:65" s="12" customFormat="1" ht="22.9" customHeight="1">
      <c r="B212" s="126"/>
      <c r="D212" s="127" t="s">
        <v>72</v>
      </c>
      <c r="E212" s="136" t="s">
        <v>482</v>
      </c>
      <c r="F212" s="136" t="s">
        <v>483</v>
      </c>
      <c r="J212" s="137">
        <f>BK212</f>
        <v>0</v>
      </c>
      <c r="L212" s="126"/>
      <c r="M212" s="130"/>
      <c r="N212" s="131"/>
      <c r="O212" s="131"/>
      <c r="P212" s="132">
        <f>SUM(P213:P214)</f>
        <v>1105.0740000000001</v>
      </c>
      <c r="Q212" s="131"/>
      <c r="R212" s="132">
        <f>SUM(R213:R214)</f>
        <v>380.10735</v>
      </c>
      <c r="S212" s="131"/>
      <c r="T212" s="133">
        <f>SUM(T213:T214)</f>
        <v>0</v>
      </c>
      <c r="AR212" s="127" t="s">
        <v>193</v>
      </c>
      <c r="AT212" s="134" t="s">
        <v>72</v>
      </c>
      <c r="AU212" s="134" t="s">
        <v>81</v>
      </c>
      <c r="AY212" s="127" t="s">
        <v>147</v>
      </c>
      <c r="BK212" s="135">
        <f>SUM(BK213:BK214)</f>
        <v>0</v>
      </c>
    </row>
    <row r="213" spans="1:65" s="196" customFormat="1" ht="24" customHeight="1">
      <c r="A213" s="182"/>
      <c r="B213" s="183"/>
      <c r="C213" s="184" t="s">
        <v>484</v>
      </c>
      <c r="D213" s="184" t="s">
        <v>149</v>
      </c>
      <c r="E213" s="185" t="s">
        <v>485</v>
      </c>
      <c r="F213" s="186" t="s">
        <v>486</v>
      </c>
      <c r="G213" s="187" t="s">
        <v>324</v>
      </c>
      <c r="H213" s="188">
        <v>9526.5</v>
      </c>
      <c r="I213" s="189"/>
      <c r="J213" s="189">
        <f>ROUND(I213*H213,2)</f>
        <v>0</v>
      </c>
      <c r="K213" s="190"/>
      <c r="L213" s="191"/>
      <c r="M213" s="192" t="s">
        <v>1</v>
      </c>
      <c r="N213" s="193" t="s">
        <v>39</v>
      </c>
      <c r="O213" s="194">
        <v>0.11600000000000001</v>
      </c>
      <c r="P213" s="194">
        <f>O213*H213</f>
        <v>1105.0740000000001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R213" s="197" t="s">
        <v>487</v>
      </c>
      <c r="AT213" s="197" t="s">
        <v>149</v>
      </c>
      <c r="AU213" s="197" t="s">
        <v>154</v>
      </c>
      <c r="AY213" s="198" t="s">
        <v>147</v>
      </c>
      <c r="BE213" s="199">
        <f>IF(N213="základná",J213,0)</f>
        <v>0</v>
      </c>
      <c r="BF213" s="199">
        <f>IF(N213="znížená",J213,0)</f>
        <v>0</v>
      </c>
      <c r="BG213" s="199">
        <f>IF(N213="zákl. prenesená",J213,0)</f>
        <v>0</v>
      </c>
      <c r="BH213" s="199">
        <f>IF(N213="zníž. prenesená",J213,0)</f>
        <v>0</v>
      </c>
      <c r="BI213" s="199">
        <f>IF(N213="nulová",J213,0)</f>
        <v>0</v>
      </c>
      <c r="BJ213" s="198" t="s">
        <v>154</v>
      </c>
      <c r="BK213" s="199">
        <f>ROUND(I213*H213,2)</f>
        <v>0</v>
      </c>
      <c r="BL213" s="198" t="s">
        <v>487</v>
      </c>
      <c r="BM213" s="197" t="s">
        <v>488</v>
      </c>
    </row>
    <row r="214" spans="1:65" s="196" customFormat="1" ht="24" customHeight="1">
      <c r="A214" s="182"/>
      <c r="B214" s="183"/>
      <c r="C214" s="200" t="s">
        <v>489</v>
      </c>
      <c r="D214" s="200" t="s">
        <v>227</v>
      </c>
      <c r="E214" s="201" t="s">
        <v>490</v>
      </c>
      <c r="F214" s="202" t="s">
        <v>491</v>
      </c>
      <c r="G214" s="203" t="s">
        <v>324</v>
      </c>
      <c r="H214" s="204">
        <v>10002.825000000001</v>
      </c>
      <c r="I214" s="205"/>
      <c r="J214" s="205">
        <f>ROUND(I214*H214,2)</f>
        <v>0</v>
      </c>
      <c r="K214" s="206"/>
      <c r="L214" s="207"/>
      <c r="M214" s="208" t="s">
        <v>1</v>
      </c>
      <c r="N214" s="209" t="s">
        <v>39</v>
      </c>
      <c r="O214" s="194">
        <v>0</v>
      </c>
      <c r="P214" s="194">
        <f>O214*H214</f>
        <v>0</v>
      </c>
      <c r="Q214" s="194">
        <v>3.7999999999999999E-2</v>
      </c>
      <c r="R214" s="194">
        <f>Q214*H214</f>
        <v>380.10735</v>
      </c>
      <c r="S214" s="194">
        <v>0</v>
      </c>
      <c r="T214" s="195">
        <f>S214*H214</f>
        <v>0</v>
      </c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R214" s="197" t="s">
        <v>492</v>
      </c>
      <c r="AT214" s="197" t="s">
        <v>227</v>
      </c>
      <c r="AU214" s="197" t="s">
        <v>154</v>
      </c>
      <c r="AY214" s="198" t="s">
        <v>147</v>
      </c>
      <c r="BE214" s="199">
        <f>IF(N214="základná",J214,0)</f>
        <v>0</v>
      </c>
      <c r="BF214" s="199">
        <f>IF(N214="znížená",J214,0)</f>
        <v>0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98" t="s">
        <v>154</v>
      </c>
      <c r="BK214" s="199">
        <f>ROUND(I214*H214,2)</f>
        <v>0</v>
      </c>
      <c r="BL214" s="198" t="s">
        <v>492</v>
      </c>
      <c r="BM214" s="197" t="s">
        <v>493</v>
      </c>
    </row>
    <row r="215" spans="1:65" s="210" customFormat="1" ht="25.9" customHeight="1">
      <c r="B215" s="211"/>
      <c r="D215" s="212" t="s">
        <v>72</v>
      </c>
      <c r="E215" s="221" t="s">
        <v>494</v>
      </c>
      <c r="F215" s="221" t="s">
        <v>495</v>
      </c>
      <c r="J215" s="222">
        <f>BK215</f>
        <v>0</v>
      </c>
      <c r="L215" s="211"/>
      <c r="M215" s="215"/>
      <c r="N215" s="216"/>
      <c r="O215" s="216"/>
      <c r="P215" s="217">
        <f>SUM(P216:P224)</f>
        <v>0</v>
      </c>
      <c r="Q215" s="216"/>
      <c r="R215" s="217">
        <f>SUM(R216:R224)</f>
        <v>0</v>
      </c>
      <c r="S215" s="216"/>
      <c r="T215" s="218">
        <f>SUM(T216:T224)</f>
        <v>0</v>
      </c>
      <c r="AR215" s="212" t="s">
        <v>159</v>
      </c>
      <c r="AT215" s="219" t="s">
        <v>72</v>
      </c>
      <c r="AU215" s="219" t="s">
        <v>73</v>
      </c>
      <c r="AY215" s="212" t="s">
        <v>147</v>
      </c>
      <c r="BK215" s="220">
        <f>SUM(BK216:BK224)</f>
        <v>0</v>
      </c>
    </row>
    <row r="216" spans="1:65" s="2" customFormat="1" ht="24" customHeight="1">
      <c r="A216" s="26"/>
      <c r="B216" s="138"/>
      <c r="C216" s="139" t="s">
        <v>496</v>
      </c>
      <c r="D216" s="139" t="s">
        <v>149</v>
      </c>
      <c r="E216" s="140" t="s">
        <v>497</v>
      </c>
      <c r="F216" s="141" t="s">
        <v>498</v>
      </c>
      <c r="G216" s="142" t="s">
        <v>499</v>
      </c>
      <c r="H216" s="143">
        <v>1</v>
      </c>
      <c r="I216" s="144"/>
      <c r="J216" s="144">
        <f t="shared" ref="J216:J224" si="70">ROUND(I216*H216,2)</f>
        <v>0</v>
      </c>
      <c r="K216" s="145"/>
      <c r="L216" s="27"/>
      <c r="M216" s="146" t="s">
        <v>1</v>
      </c>
      <c r="N216" s="147" t="s">
        <v>39</v>
      </c>
      <c r="O216" s="148">
        <v>0</v>
      </c>
      <c r="P216" s="148">
        <f t="shared" ref="P216:P224" si="71">O216*H216</f>
        <v>0</v>
      </c>
      <c r="Q216" s="148">
        <v>0</v>
      </c>
      <c r="R216" s="148">
        <f t="shared" ref="R216:R224" si="72">Q216*H216</f>
        <v>0</v>
      </c>
      <c r="S216" s="148">
        <v>0</v>
      </c>
      <c r="T216" s="149">
        <f t="shared" ref="T216:T224" si="73"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500</v>
      </c>
      <c r="AT216" s="150" t="s">
        <v>149</v>
      </c>
      <c r="AU216" s="150" t="s">
        <v>81</v>
      </c>
      <c r="AY216" s="14" t="s">
        <v>147</v>
      </c>
      <c r="BE216" s="151">
        <f t="shared" ref="BE216:BE224" si="74">IF(N216="základná",J216,0)</f>
        <v>0</v>
      </c>
      <c r="BF216" s="151">
        <f t="shared" ref="BF216:BF224" si="75">IF(N216="znížená",J216,0)</f>
        <v>0</v>
      </c>
      <c r="BG216" s="151">
        <f t="shared" ref="BG216:BG224" si="76">IF(N216="zákl. prenesená",J216,0)</f>
        <v>0</v>
      </c>
      <c r="BH216" s="151">
        <f t="shared" ref="BH216:BH224" si="77">IF(N216="zníž. prenesená",J216,0)</f>
        <v>0</v>
      </c>
      <c r="BI216" s="151">
        <f t="shared" ref="BI216:BI224" si="78">IF(N216="nulová",J216,0)</f>
        <v>0</v>
      </c>
      <c r="BJ216" s="14" t="s">
        <v>154</v>
      </c>
      <c r="BK216" s="151">
        <f t="shared" ref="BK216:BK224" si="79">ROUND(I216*H216,2)</f>
        <v>0</v>
      </c>
      <c r="BL216" s="14" t="s">
        <v>500</v>
      </c>
      <c r="BM216" s="150" t="s">
        <v>501</v>
      </c>
    </row>
    <row r="217" spans="1:65" s="2" customFormat="1" ht="24" customHeight="1">
      <c r="A217" s="26"/>
      <c r="B217" s="138"/>
      <c r="C217" s="139" t="s">
        <v>502</v>
      </c>
      <c r="D217" s="139" t="s">
        <v>149</v>
      </c>
      <c r="E217" s="140" t="s">
        <v>503</v>
      </c>
      <c r="F217" s="141" t="s">
        <v>504</v>
      </c>
      <c r="G217" s="142" t="s">
        <v>499</v>
      </c>
      <c r="H217" s="143">
        <v>1</v>
      </c>
      <c r="I217" s="144"/>
      <c r="J217" s="144">
        <f t="shared" si="70"/>
        <v>0</v>
      </c>
      <c r="K217" s="145"/>
      <c r="L217" s="27"/>
      <c r="M217" s="146" t="s">
        <v>1</v>
      </c>
      <c r="N217" s="147" t="s">
        <v>39</v>
      </c>
      <c r="O217" s="148">
        <v>0</v>
      </c>
      <c r="P217" s="148">
        <f t="shared" si="71"/>
        <v>0</v>
      </c>
      <c r="Q217" s="148">
        <v>0</v>
      </c>
      <c r="R217" s="148">
        <f t="shared" si="72"/>
        <v>0</v>
      </c>
      <c r="S217" s="148">
        <v>0</v>
      </c>
      <c r="T217" s="149">
        <f t="shared" si="7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500</v>
      </c>
      <c r="AT217" s="150" t="s">
        <v>149</v>
      </c>
      <c r="AU217" s="150" t="s">
        <v>81</v>
      </c>
      <c r="AY217" s="14" t="s">
        <v>147</v>
      </c>
      <c r="BE217" s="151">
        <f t="shared" si="74"/>
        <v>0</v>
      </c>
      <c r="BF217" s="151">
        <f t="shared" si="75"/>
        <v>0</v>
      </c>
      <c r="BG217" s="151">
        <f t="shared" si="76"/>
        <v>0</v>
      </c>
      <c r="BH217" s="151">
        <f t="shared" si="77"/>
        <v>0</v>
      </c>
      <c r="BI217" s="151">
        <f t="shared" si="78"/>
        <v>0</v>
      </c>
      <c r="BJ217" s="14" t="s">
        <v>154</v>
      </c>
      <c r="BK217" s="151">
        <f t="shared" si="79"/>
        <v>0</v>
      </c>
      <c r="BL217" s="14" t="s">
        <v>500</v>
      </c>
      <c r="BM217" s="150" t="s">
        <v>505</v>
      </c>
    </row>
    <row r="218" spans="1:65" s="2" customFormat="1" ht="24" customHeight="1">
      <c r="A218" s="26"/>
      <c r="B218" s="138"/>
      <c r="C218" s="139" t="s">
        <v>506</v>
      </c>
      <c r="D218" s="139" t="s">
        <v>149</v>
      </c>
      <c r="E218" s="140" t="s">
        <v>507</v>
      </c>
      <c r="F218" s="141" t="s">
        <v>508</v>
      </c>
      <c r="G218" s="142" t="s">
        <v>499</v>
      </c>
      <c r="H218" s="143">
        <v>1</v>
      </c>
      <c r="I218" s="144"/>
      <c r="J218" s="144">
        <f t="shared" si="70"/>
        <v>0</v>
      </c>
      <c r="K218" s="145"/>
      <c r="L218" s="27"/>
      <c r="M218" s="146" t="s">
        <v>1</v>
      </c>
      <c r="N218" s="147" t="s">
        <v>39</v>
      </c>
      <c r="O218" s="148">
        <v>0</v>
      </c>
      <c r="P218" s="148">
        <f t="shared" si="71"/>
        <v>0</v>
      </c>
      <c r="Q218" s="148">
        <v>0</v>
      </c>
      <c r="R218" s="148">
        <f t="shared" si="72"/>
        <v>0</v>
      </c>
      <c r="S218" s="148">
        <v>0</v>
      </c>
      <c r="T218" s="149">
        <f t="shared" si="7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500</v>
      </c>
      <c r="AT218" s="150" t="s">
        <v>149</v>
      </c>
      <c r="AU218" s="150" t="s">
        <v>81</v>
      </c>
      <c r="AY218" s="14" t="s">
        <v>147</v>
      </c>
      <c r="BE218" s="151">
        <f t="shared" si="74"/>
        <v>0</v>
      </c>
      <c r="BF218" s="151">
        <f t="shared" si="75"/>
        <v>0</v>
      </c>
      <c r="BG218" s="151">
        <f t="shared" si="76"/>
        <v>0</v>
      </c>
      <c r="BH218" s="151">
        <f t="shared" si="77"/>
        <v>0</v>
      </c>
      <c r="BI218" s="151">
        <f t="shared" si="78"/>
        <v>0</v>
      </c>
      <c r="BJ218" s="14" t="s">
        <v>154</v>
      </c>
      <c r="BK218" s="151">
        <f t="shared" si="79"/>
        <v>0</v>
      </c>
      <c r="BL218" s="14" t="s">
        <v>500</v>
      </c>
      <c r="BM218" s="150" t="s">
        <v>509</v>
      </c>
    </row>
    <row r="219" spans="1:65" s="2" customFormat="1" ht="16.5" customHeight="1">
      <c r="A219" s="26"/>
      <c r="B219" s="138"/>
      <c r="C219" s="139" t="s">
        <v>510</v>
      </c>
      <c r="D219" s="139" t="s">
        <v>149</v>
      </c>
      <c r="E219" s="140" t="s">
        <v>511</v>
      </c>
      <c r="F219" s="141" t="s">
        <v>512</v>
      </c>
      <c r="G219" s="142" t="s">
        <v>499</v>
      </c>
      <c r="H219" s="143">
        <v>1</v>
      </c>
      <c r="I219" s="144"/>
      <c r="J219" s="144">
        <f t="shared" si="70"/>
        <v>0</v>
      </c>
      <c r="K219" s="145"/>
      <c r="L219" s="27"/>
      <c r="M219" s="146" t="s">
        <v>1</v>
      </c>
      <c r="N219" s="147" t="s">
        <v>39</v>
      </c>
      <c r="O219" s="148">
        <v>0</v>
      </c>
      <c r="P219" s="148">
        <f t="shared" si="71"/>
        <v>0</v>
      </c>
      <c r="Q219" s="148">
        <v>0</v>
      </c>
      <c r="R219" s="148">
        <f t="shared" si="72"/>
        <v>0</v>
      </c>
      <c r="S219" s="148">
        <v>0</v>
      </c>
      <c r="T219" s="149">
        <f t="shared" si="7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500</v>
      </c>
      <c r="AT219" s="150" t="s">
        <v>149</v>
      </c>
      <c r="AU219" s="150" t="s">
        <v>81</v>
      </c>
      <c r="AY219" s="14" t="s">
        <v>147</v>
      </c>
      <c r="BE219" s="151">
        <f t="shared" si="74"/>
        <v>0</v>
      </c>
      <c r="BF219" s="151">
        <f t="shared" si="75"/>
        <v>0</v>
      </c>
      <c r="BG219" s="151">
        <f t="shared" si="76"/>
        <v>0</v>
      </c>
      <c r="BH219" s="151">
        <f t="shared" si="77"/>
        <v>0</v>
      </c>
      <c r="BI219" s="151">
        <f t="shared" si="78"/>
        <v>0</v>
      </c>
      <c r="BJ219" s="14" t="s">
        <v>154</v>
      </c>
      <c r="BK219" s="151">
        <f t="shared" si="79"/>
        <v>0</v>
      </c>
      <c r="BL219" s="14" t="s">
        <v>500</v>
      </c>
      <c r="BM219" s="150" t="s">
        <v>513</v>
      </c>
    </row>
    <row r="220" spans="1:65" s="2" customFormat="1" ht="24" customHeight="1">
      <c r="A220" s="26"/>
      <c r="B220" s="138"/>
      <c r="C220" s="139" t="s">
        <v>514</v>
      </c>
      <c r="D220" s="139" t="s">
        <v>149</v>
      </c>
      <c r="E220" s="140" t="s">
        <v>515</v>
      </c>
      <c r="F220" s="141" t="s">
        <v>516</v>
      </c>
      <c r="G220" s="142" t="s">
        <v>499</v>
      </c>
      <c r="H220" s="143">
        <v>1</v>
      </c>
      <c r="I220" s="144"/>
      <c r="J220" s="144">
        <f t="shared" si="70"/>
        <v>0</v>
      </c>
      <c r="K220" s="145"/>
      <c r="L220" s="27"/>
      <c r="M220" s="146" t="s">
        <v>1</v>
      </c>
      <c r="N220" s="147" t="s">
        <v>39</v>
      </c>
      <c r="O220" s="148">
        <v>0</v>
      </c>
      <c r="P220" s="148">
        <f t="shared" si="71"/>
        <v>0</v>
      </c>
      <c r="Q220" s="148">
        <v>0</v>
      </c>
      <c r="R220" s="148">
        <f t="shared" si="72"/>
        <v>0</v>
      </c>
      <c r="S220" s="148">
        <v>0</v>
      </c>
      <c r="T220" s="149">
        <f t="shared" si="7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500</v>
      </c>
      <c r="AT220" s="150" t="s">
        <v>149</v>
      </c>
      <c r="AU220" s="150" t="s">
        <v>81</v>
      </c>
      <c r="AY220" s="14" t="s">
        <v>147</v>
      </c>
      <c r="BE220" s="151">
        <f t="shared" si="74"/>
        <v>0</v>
      </c>
      <c r="BF220" s="151">
        <f t="shared" si="75"/>
        <v>0</v>
      </c>
      <c r="BG220" s="151">
        <f t="shared" si="76"/>
        <v>0</v>
      </c>
      <c r="BH220" s="151">
        <f t="shared" si="77"/>
        <v>0</v>
      </c>
      <c r="BI220" s="151">
        <f t="shared" si="78"/>
        <v>0</v>
      </c>
      <c r="BJ220" s="14" t="s">
        <v>154</v>
      </c>
      <c r="BK220" s="151">
        <f t="shared" si="79"/>
        <v>0</v>
      </c>
      <c r="BL220" s="14" t="s">
        <v>500</v>
      </c>
      <c r="BM220" s="150" t="s">
        <v>517</v>
      </c>
    </row>
    <row r="221" spans="1:65" s="2" customFormat="1" ht="16.5" customHeight="1">
      <c r="A221" s="26"/>
      <c r="B221" s="138"/>
      <c r="C221" s="139" t="s">
        <v>518</v>
      </c>
      <c r="D221" s="139" t="s">
        <v>149</v>
      </c>
      <c r="E221" s="140" t="s">
        <v>519</v>
      </c>
      <c r="F221" s="141" t="s">
        <v>520</v>
      </c>
      <c r="G221" s="142" t="s">
        <v>499</v>
      </c>
      <c r="H221" s="143">
        <v>1</v>
      </c>
      <c r="I221" s="144"/>
      <c r="J221" s="144">
        <f t="shared" si="70"/>
        <v>0</v>
      </c>
      <c r="K221" s="145"/>
      <c r="L221" s="27"/>
      <c r="M221" s="146" t="s">
        <v>1</v>
      </c>
      <c r="N221" s="147" t="s">
        <v>39</v>
      </c>
      <c r="O221" s="148">
        <v>0</v>
      </c>
      <c r="P221" s="148">
        <f t="shared" si="71"/>
        <v>0</v>
      </c>
      <c r="Q221" s="148">
        <v>0</v>
      </c>
      <c r="R221" s="148">
        <f t="shared" si="72"/>
        <v>0</v>
      </c>
      <c r="S221" s="148">
        <v>0</v>
      </c>
      <c r="T221" s="149">
        <f t="shared" si="7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500</v>
      </c>
      <c r="AT221" s="150" t="s">
        <v>149</v>
      </c>
      <c r="AU221" s="150" t="s">
        <v>81</v>
      </c>
      <c r="AY221" s="14" t="s">
        <v>147</v>
      </c>
      <c r="BE221" s="151">
        <f t="shared" si="74"/>
        <v>0</v>
      </c>
      <c r="BF221" s="151">
        <f t="shared" si="75"/>
        <v>0</v>
      </c>
      <c r="BG221" s="151">
        <f t="shared" si="76"/>
        <v>0</v>
      </c>
      <c r="BH221" s="151">
        <f t="shared" si="77"/>
        <v>0</v>
      </c>
      <c r="BI221" s="151">
        <f t="shared" si="78"/>
        <v>0</v>
      </c>
      <c r="BJ221" s="14" t="s">
        <v>154</v>
      </c>
      <c r="BK221" s="151">
        <f t="shared" si="79"/>
        <v>0</v>
      </c>
      <c r="BL221" s="14" t="s">
        <v>500</v>
      </c>
      <c r="BM221" s="150" t="s">
        <v>521</v>
      </c>
    </row>
    <row r="222" spans="1:65" s="2" customFormat="1" ht="24" customHeight="1">
      <c r="A222" s="26"/>
      <c r="B222" s="138"/>
      <c r="C222" s="139" t="s">
        <v>522</v>
      </c>
      <c r="D222" s="139" t="s">
        <v>149</v>
      </c>
      <c r="E222" s="140" t="s">
        <v>523</v>
      </c>
      <c r="F222" s="141" t="s">
        <v>524</v>
      </c>
      <c r="G222" s="142" t="s">
        <v>499</v>
      </c>
      <c r="H222" s="143">
        <v>1</v>
      </c>
      <c r="I222" s="144"/>
      <c r="J222" s="144">
        <f t="shared" si="70"/>
        <v>0</v>
      </c>
      <c r="K222" s="145"/>
      <c r="L222" s="27"/>
      <c r="M222" s="146" t="s">
        <v>1</v>
      </c>
      <c r="N222" s="147" t="s">
        <v>39</v>
      </c>
      <c r="O222" s="148">
        <v>0</v>
      </c>
      <c r="P222" s="148">
        <f t="shared" si="71"/>
        <v>0</v>
      </c>
      <c r="Q222" s="148">
        <v>0</v>
      </c>
      <c r="R222" s="148">
        <f t="shared" si="72"/>
        <v>0</v>
      </c>
      <c r="S222" s="148">
        <v>0</v>
      </c>
      <c r="T222" s="149">
        <f t="shared" si="7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500</v>
      </c>
      <c r="AT222" s="150" t="s">
        <v>149</v>
      </c>
      <c r="AU222" s="150" t="s">
        <v>81</v>
      </c>
      <c r="AY222" s="14" t="s">
        <v>147</v>
      </c>
      <c r="BE222" s="151">
        <f t="shared" si="74"/>
        <v>0</v>
      </c>
      <c r="BF222" s="151">
        <f t="shared" si="75"/>
        <v>0</v>
      </c>
      <c r="BG222" s="151">
        <f t="shared" si="76"/>
        <v>0</v>
      </c>
      <c r="BH222" s="151">
        <f t="shared" si="77"/>
        <v>0</v>
      </c>
      <c r="BI222" s="151">
        <f t="shared" si="78"/>
        <v>0</v>
      </c>
      <c r="BJ222" s="14" t="s">
        <v>154</v>
      </c>
      <c r="BK222" s="151">
        <f t="shared" si="79"/>
        <v>0</v>
      </c>
      <c r="BL222" s="14" t="s">
        <v>500</v>
      </c>
      <c r="BM222" s="150" t="s">
        <v>525</v>
      </c>
    </row>
    <row r="223" spans="1:65" s="2" customFormat="1" ht="24" customHeight="1">
      <c r="A223" s="26"/>
      <c r="B223" s="138"/>
      <c r="C223" s="139" t="s">
        <v>526</v>
      </c>
      <c r="D223" s="139" t="s">
        <v>149</v>
      </c>
      <c r="E223" s="140" t="s">
        <v>527</v>
      </c>
      <c r="F223" s="141" t="s">
        <v>528</v>
      </c>
      <c r="G223" s="142" t="s">
        <v>499</v>
      </c>
      <c r="H223" s="143">
        <v>1</v>
      </c>
      <c r="I223" s="144"/>
      <c r="J223" s="144">
        <f t="shared" si="70"/>
        <v>0</v>
      </c>
      <c r="K223" s="145"/>
      <c r="L223" s="27"/>
      <c r="M223" s="146" t="s">
        <v>1</v>
      </c>
      <c r="N223" s="147" t="s">
        <v>39</v>
      </c>
      <c r="O223" s="148">
        <v>0</v>
      </c>
      <c r="P223" s="148">
        <f t="shared" si="71"/>
        <v>0</v>
      </c>
      <c r="Q223" s="148">
        <v>0</v>
      </c>
      <c r="R223" s="148">
        <f t="shared" si="72"/>
        <v>0</v>
      </c>
      <c r="S223" s="148">
        <v>0</v>
      </c>
      <c r="T223" s="149">
        <f t="shared" si="7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500</v>
      </c>
      <c r="AT223" s="150" t="s">
        <v>149</v>
      </c>
      <c r="AU223" s="150" t="s">
        <v>81</v>
      </c>
      <c r="AY223" s="14" t="s">
        <v>147</v>
      </c>
      <c r="BE223" s="151">
        <f t="shared" si="74"/>
        <v>0</v>
      </c>
      <c r="BF223" s="151">
        <f t="shared" si="75"/>
        <v>0</v>
      </c>
      <c r="BG223" s="151">
        <f t="shared" si="76"/>
        <v>0</v>
      </c>
      <c r="BH223" s="151">
        <f t="shared" si="77"/>
        <v>0</v>
      </c>
      <c r="BI223" s="151">
        <f t="shared" si="78"/>
        <v>0</v>
      </c>
      <c r="BJ223" s="14" t="s">
        <v>154</v>
      </c>
      <c r="BK223" s="151">
        <f t="shared" si="79"/>
        <v>0</v>
      </c>
      <c r="BL223" s="14" t="s">
        <v>500</v>
      </c>
      <c r="BM223" s="150" t="s">
        <v>529</v>
      </c>
    </row>
    <row r="224" spans="1:65" s="2" customFormat="1" ht="16.5" customHeight="1">
      <c r="A224" s="26"/>
      <c r="B224" s="138"/>
      <c r="C224" s="139" t="s">
        <v>530</v>
      </c>
      <c r="D224" s="139" t="s">
        <v>149</v>
      </c>
      <c r="E224" s="140" t="s">
        <v>531</v>
      </c>
      <c r="F224" s="141" t="s">
        <v>532</v>
      </c>
      <c r="G224" s="142" t="s">
        <v>499</v>
      </c>
      <c r="H224" s="143">
        <v>1</v>
      </c>
      <c r="I224" s="144"/>
      <c r="J224" s="144">
        <f t="shared" si="70"/>
        <v>0</v>
      </c>
      <c r="K224" s="145"/>
      <c r="L224" s="27"/>
      <c r="M224" s="152" t="s">
        <v>1</v>
      </c>
      <c r="N224" s="153" t="s">
        <v>39</v>
      </c>
      <c r="O224" s="154">
        <v>0</v>
      </c>
      <c r="P224" s="154">
        <f t="shared" si="71"/>
        <v>0</v>
      </c>
      <c r="Q224" s="154">
        <v>0</v>
      </c>
      <c r="R224" s="154">
        <f t="shared" si="72"/>
        <v>0</v>
      </c>
      <c r="S224" s="154">
        <v>0</v>
      </c>
      <c r="T224" s="155">
        <f t="shared" si="7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500</v>
      </c>
      <c r="AT224" s="150" t="s">
        <v>149</v>
      </c>
      <c r="AU224" s="150" t="s">
        <v>81</v>
      </c>
      <c r="AY224" s="14" t="s">
        <v>147</v>
      </c>
      <c r="BE224" s="151">
        <f t="shared" si="74"/>
        <v>0</v>
      </c>
      <c r="BF224" s="151">
        <f t="shared" si="75"/>
        <v>0</v>
      </c>
      <c r="BG224" s="151">
        <f t="shared" si="76"/>
        <v>0</v>
      </c>
      <c r="BH224" s="151">
        <f t="shared" si="77"/>
        <v>0</v>
      </c>
      <c r="BI224" s="151">
        <f t="shared" si="78"/>
        <v>0</v>
      </c>
      <c r="BJ224" s="14" t="s">
        <v>154</v>
      </c>
      <c r="BK224" s="151">
        <f t="shared" si="79"/>
        <v>0</v>
      </c>
      <c r="BL224" s="14" t="s">
        <v>500</v>
      </c>
      <c r="BM224" s="150" t="s">
        <v>533</v>
      </c>
    </row>
    <row r="225" spans="1:31" s="2" customFormat="1" ht="7" customHeight="1">
      <c r="A225" s="26"/>
      <c r="B225" s="41"/>
      <c r="C225" s="42"/>
      <c r="D225" s="42"/>
      <c r="E225" s="42"/>
      <c r="F225" s="42"/>
      <c r="G225" s="42"/>
      <c r="H225" s="42"/>
      <c r="I225" s="42"/>
      <c r="J225" s="42"/>
      <c r="K225" s="42"/>
      <c r="L225" s="27"/>
      <c r="M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</row>
  </sheetData>
  <autoFilter ref="C129:K22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5"/>
  <sheetViews>
    <sheetView showGridLines="0" tabSelected="1" topLeftCell="A167" workbookViewId="0">
      <selection activeCell="H172" sqref="H172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534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ROUND((SUM(BE128:BE184)),  2)</f>
        <v>0</v>
      </c>
      <c r="G33" s="26"/>
      <c r="H33" s="26"/>
      <c r="I33" s="95">
        <v>0.2</v>
      </c>
      <c r="J33" s="94">
        <f>ROUND(((SUM(BE128:BE184))*I33),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ROUND((SUM(BF128:BF184)),  2)</f>
        <v>0</v>
      </c>
      <c r="G34" s="26"/>
      <c r="H34" s="26"/>
      <c r="I34" s="95">
        <v>0.2</v>
      </c>
      <c r="J34" s="94">
        <f>ROUND(((SUM(BF128:BF184))*I34),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ROUND((SUM(BG128:BG184)),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ROUND((SUM(BH128:BH184)),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ROUND((SUM(BI128:BI184)),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103 - KOMPOSTOVACIA PLOCHA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J129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J130</f>
        <v>0</v>
      </c>
      <c r="L98" s="111"/>
    </row>
    <row r="99" spans="1:31" s="10" customFormat="1" ht="19.899999999999999" hidden="1" customHeight="1">
      <c r="B99" s="111"/>
      <c r="D99" s="112" t="s">
        <v>180</v>
      </c>
      <c r="E99" s="113"/>
      <c r="F99" s="113"/>
      <c r="G99" s="113"/>
      <c r="H99" s="113"/>
      <c r="I99" s="113"/>
      <c r="J99" s="114">
        <f>J137</f>
        <v>0</v>
      </c>
      <c r="L99" s="111"/>
    </row>
    <row r="100" spans="1:31" s="10" customFormat="1" ht="19.899999999999999" hidden="1" customHeight="1">
      <c r="B100" s="111"/>
      <c r="D100" s="112" t="s">
        <v>181</v>
      </c>
      <c r="E100" s="113"/>
      <c r="F100" s="113"/>
      <c r="G100" s="113"/>
      <c r="H100" s="113"/>
      <c r="I100" s="113"/>
      <c r="J100" s="114">
        <f>J144</f>
        <v>0</v>
      </c>
      <c r="L100" s="111"/>
    </row>
    <row r="101" spans="1:31" s="10" customFormat="1" ht="19.899999999999999" hidden="1" customHeight="1">
      <c r="B101" s="111"/>
      <c r="D101" s="112" t="s">
        <v>182</v>
      </c>
      <c r="E101" s="113"/>
      <c r="F101" s="113"/>
      <c r="G101" s="113"/>
      <c r="H101" s="113"/>
      <c r="I101" s="113"/>
      <c r="J101" s="114">
        <f>J150</f>
        <v>0</v>
      </c>
      <c r="L101" s="111"/>
    </row>
    <row r="102" spans="1:31" s="10" customFormat="1" ht="19.899999999999999" hidden="1" customHeight="1">
      <c r="B102" s="111"/>
      <c r="D102" s="112" t="s">
        <v>535</v>
      </c>
      <c r="E102" s="113"/>
      <c r="F102" s="113"/>
      <c r="G102" s="113"/>
      <c r="H102" s="113"/>
      <c r="I102" s="113"/>
      <c r="J102" s="114">
        <f>J153</f>
        <v>0</v>
      </c>
      <c r="L102" s="111"/>
    </row>
    <row r="103" spans="1:31" s="10" customFormat="1" ht="19.899999999999999" hidden="1" customHeight="1">
      <c r="B103" s="111"/>
      <c r="D103" s="112" t="s">
        <v>183</v>
      </c>
      <c r="E103" s="113"/>
      <c r="F103" s="113"/>
      <c r="G103" s="113"/>
      <c r="H103" s="113"/>
      <c r="I103" s="113"/>
      <c r="J103" s="114">
        <f>J156</f>
        <v>0</v>
      </c>
      <c r="L103" s="111"/>
    </row>
    <row r="104" spans="1:31" s="9" customFormat="1" ht="25" hidden="1" customHeight="1">
      <c r="B104" s="107"/>
      <c r="D104" s="108" t="s">
        <v>184</v>
      </c>
      <c r="E104" s="109"/>
      <c r="F104" s="109"/>
      <c r="G104" s="109"/>
      <c r="H104" s="109"/>
      <c r="I104" s="109"/>
      <c r="J104" s="110">
        <f>J158</f>
        <v>0</v>
      </c>
      <c r="L104" s="107"/>
    </row>
    <row r="105" spans="1:31" s="10" customFormat="1" ht="19.899999999999999" hidden="1" customHeight="1">
      <c r="B105" s="111"/>
      <c r="D105" s="112" t="s">
        <v>186</v>
      </c>
      <c r="E105" s="113"/>
      <c r="F105" s="113"/>
      <c r="G105" s="113"/>
      <c r="H105" s="113"/>
      <c r="I105" s="113"/>
      <c r="J105" s="114">
        <f>J159</f>
        <v>0</v>
      </c>
      <c r="L105" s="111"/>
    </row>
    <row r="106" spans="1:31" s="9" customFormat="1" ht="25" hidden="1" customHeight="1">
      <c r="B106" s="107"/>
      <c r="D106" s="108" t="s">
        <v>188</v>
      </c>
      <c r="E106" s="109"/>
      <c r="F106" s="109"/>
      <c r="G106" s="109"/>
      <c r="H106" s="109"/>
      <c r="I106" s="109"/>
      <c r="J106" s="110">
        <f>J163</f>
        <v>0</v>
      </c>
      <c r="L106" s="107"/>
    </row>
    <row r="107" spans="1:31" s="10" customFormat="1" ht="19.899999999999999" hidden="1" customHeight="1">
      <c r="B107" s="111"/>
      <c r="D107" s="112" t="s">
        <v>536</v>
      </c>
      <c r="E107" s="113"/>
      <c r="F107" s="113"/>
      <c r="G107" s="113"/>
      <c r="H107" s="113"/>
      <c r="I107" s="113"/>
      <c r="J107" s="114">
        <f>J164</f>
        <v>0</v>
      </c>
      <c r="L107" s="111"/>
    </row>
    <row r="108" spans="1:31" s="9" customFormat="1" ht="25" hidden="1" customHeight="1">
      <c r="B108" s="107"/>
      <c r="D108" s="108" t="s">
        <v>191</v>
      </c>
      <c r="E108" s="109"/>
      <c r="F108" s="109"/>
      <c r="G108" s="109"/>
      <c r="H108" s="109"/>
      <c r="I108" s="109"/>
      <c r="J108" s="110">
        <f>J175</f>
        <v>0</v>
      </c>
      <c r="L108" s="107"/>
    </row>
    <row r="109" spans="1:31" s="2" customFormat="1" ht="21.75" hidden="1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7" hidden="1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hidden="1"/>
    <row r="112" spans="1:31" hidden="1"/>
    <row r="113" spans="1:63" hidden="1"/>
    <row r="114" spans="1:63" s="2" customFormat="1" ht="7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25" customHeight="1">
      <c r="A115" s="26"/>
      <c r="B115" s="27"/>
      <c r="C115" s="18" t="s">
        <v>133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7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68" t="str">
        <f>E7</f>
        <v>VÝSTAVBA KOMPOSTÁRNE V MESTE ZLATÉ MORAVCE</v>
      </c>
      <c r="F118" s="269"/>
      <c r="G118" s="269"/>
      <c r="H118" s="26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123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50" t="str">
        <f>E9</f>
        <v>SO 103 - KOMPOSTOVACIA PLOCHA</v>
      </c>
      <c r="F120" s="267"/>
      <c r="G120" s="267"/>
      <c r="H120" s="267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7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F12</f>
        <v>Zlaté Moravce, p.č. 14160/1, 14160/5</v>
      </c>
      <c r="G122" s="26"/>
      <c r="H122" s="26"/>
      <c r="I122" s="23" t="s">
        <v>19</v>
      </c>
      <c r="J122" s="49" t="str">
        <f>IF(J12="","",J12)</f>
        <v>10. 12. 2019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7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5" customHeight="1">
      <c r="A124" s="26"/>
      <c r="B124" s="27"/>
      <c r="C124" s="23" t="s">
        <v>21</v>
      </c>
      <c r="D124" s="26"/>
      <c r="E124" s="26"/>
      <c r="F124" s="21" t="str">
        <f>E15</f>
        <v>Mesto Zlaté Moravce</v>
      </c>
      <c r="G124" s="26"/>
      <c r="H124" s="26"/>
      <c r="I124" s="23" t="s">
        <v>27</v>
      </c>
      <c r="J124" s="24" t="str">
        <f>E21</f>
        <v>HESCON s.r.o.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5" customHeight="1">
      <c r="A125" s="26"/>
      <c r="B125" s="27"/>
      <c r="C125" s="23" t="s">
        <v>25</v>
      </c>
      <c r="D125" s="26"/>
      <c r="E125" s="26"/>
      <c r="F125" s="21" t="str">
        <f>IF(E18="","",E18)</f>
        <v xml:space="preserve"> </v>
      </c>
      <c r="G125" s="26"/>
      <c r="H125" s="26"/>
      <c r="I125" s="23" t="s">
        <v>30</v>
      </c>
      <c r="J125" s="24" t="str">
        <f>E24</f>
        <v>HESCON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4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15"/>
      <c r="B127" s="116"/>
      <c r="C127" s="117" t="s">
        <v>134</v>
      </c>
      <c r="D127" s="118" t="s">
        <v>58</v>
      </c>
      <c r="E127" s="118" t="s">
        <v>54</v>
      </c>
      <c r="F127" s="118" t="s">
        <v>55</v>
      </c>
      <c r="G127" s="118" t="s">
        <v>135</v>
      </c>
      <c r="H127" s="118" t="s">
        <v>136</v>
      </c>
      <c r="I127" s="118" t="s">
        <v>137</v>
      </c>
      <c r="J127" s="119" t="s">
        <v>128</v>
      </c>
      <c r="K127" s="120" t="s">
        <v>138</v>
      </c>
      <c r="L127" s="121"/>
      <c r="M127" s="56" t="s">
        <v>1</v>
      </c>
      <c r="N127" s="57" t="s">
        <v>37</v>
      </c>
      <c r="O127" s="57" t="s">
        <v>139</v>
      </c>
      <c r="P127" s="57" t="s">
        <v>140</v>
      </c>
      <c r="Q127" s="57" t="s">
        <v>141</v>
      </c>
      <c r="R127" s="57" t="s">
        <v>142</v>
      </c>
      <c r="S127" s="57" t="s">
        <v>143</v>
      </c>
      <c r="T127" s="58" t="s">
        <v>144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63" s="2" customFormat="1" ht="22.9" customHeight="1">
      <c r="A128" s="26"/>
      <c r="B128" s="27"/>
      <c r="C128" s="63" t="s">
        <v>129</v>
      </c>
      <c r="D128" s="26"/>
      <c r="E128" s="26"/>
      <c r="F128" s="26"/>
      <c r="G128" s="26"/>
      <c r="H128" s="26"/>
      <c r="I128" s="26"/>
      <c r="J128" s="122">
        <f>BK128</f>
        <v>0</v>
      </c>
      <c r="K128" s="26"/>
      <c r="L128" s="27"/>
      <c r="M128" s="59"/>
      <c r="N128" s="50"/>
      <c r="O128" s="60"/>
      <c r="P128" s="123">
        <f>P129+P158+P163+P175</f>
        <v>982.87387890000002</v>
      </c>
      <c r="Q128" s="60"/>
      <c r="R128" s="123">
        <f>R129+R158+R163+R175</f>
        <v>2626.9293491500002</v>
      </c>
      <c r="S128" s="60"/>
      <c r="T128" s="124">
        <f>T129+T158+T163+T175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130</v>
      </c>
      <c r="BK128" s="125">
        <f>BK129+BK158+BK163+BK175</f>
        <v>0</v>
      </c>
    </row>
    <row r="129" spans="1:65" s="12" customFormat="1" ht="25.9" customHeight="1">
      <c r="B129" s="126"/>
      <c r="D129" s="127" t="s">
        <v>72</v>
      </c>
      <c r="E129" s="128" t="s">
        <v>145</v>
      </c>
      <c r="F129" s="128" t="s">
        <v>146</v>
      </c>
      <c r="J129" s="129">
        <f>BK129</f>
        <v>0</v>
      </c>
      <c r="L129" s="126"/>
      <c r="M129" s="130"/>
      <c r="N129" s="131"/>
      <c r="O129" s="131"/>
      <c r="P129" s="132">
        <f>P130+P137+P144+P150+P153+P156</f>
        <v>940.05254790000004</v>
      </c>
      <c r="Q129" s="131"/>
      <c r="R129" s="132">
        <f>R130+R137+R144+R150+R153+R156</f>
        <v>2626.85234915</v>
      </c>
      <c r="S129" s="131"/>
      <c r="T129" s="133">
        <f>T130+T137+T144+T150+T153+T156</f>
        <v>0</v>
      </c>
      <c r="AR129" s="127" t="s">
        <v>81</v>
      </c>
      <c r="AT129" s="134" t="s">
        <v>72</v>
      </c>
      <c r="AU129" s="134" t="s">
        <v>73</v>
      </c>
      <c r="AY129" s="127" t="s">
        <v>147</v>
      </c>
      <c r="BK129" s="135">
        <f>BK130+BK137+BK144+BK150+BK153+BK156</f>
        <v>0</v>
      </c>
    </row>
    <row r="130" spans="1:65" s="12" customFormat="1" ht="22.9" customHeight="1">
      <c r="B130" s="126"/>
      <c r="D130" s="127" t="s">
        <v>72</v>
      </c>
      <c r="E130" s="136" t="s">
        <v>81</v>
      </c>
      <c r="F130" s="136" t="s">
        <v>148</v>
      </c>
      <c r="J130" s="137">
        <f>BK130</f>
        <v>0</v>
      </c>
      <c r="L130" s="126"/>
      <c r="M130" s="130"/>
      <c r="N130" s="131"/>
      <c r="O130" s="131"/>
      <c r="P130" s="132">
        <f>SUM(P131:P136)</f>
        <v>10.14992</v>
      </c>
      <c r="Q130" s="131"/>
      <c r="R130" s="132">
        <f>SUM(R131:R136)</f>
        <v>0</v>
      </c>
      <c r="S130" s="131"/>
      <c r="T130" s="133">
        <f>SUM(T131:T136)</f>
        <v>0</v>
      </c>
      <c r="AR130" s="127" t="s">
        <v>81</v>
      </c>
      <c r="AT130" s="134" t="s">
        <v>72</v>
      </c>
      <c r="AU130" s="134" t="s">
        <v>81</v>
      </c>
      <c r="AY130" s="127" t="s">
        <v>147</v>
      </c>
      <c r="BK130" s="135">
        <f>SUM(BK131:BK136)</f>
        <v>0</v>
      </c>
    </row>
    <row r="131" spans="1:65" s="2" customFormat="1" ht="16.5" customHeight="1">
      <c r="A131" s="26"/>
      <c r="B131" s="138"/>
      <c r="C131" s="139" t="s">
        <v>7</v>
      </c>
      <c r="D131" s="139" t="s">
        <v>149</v>
      </c>
      <c r="E131" s="140" t="s">
        <v>194</v>
      </c>
      <c r="F131" s="141" t="s">
        <v>195</v>
      </c>
      <c r="G131" s="142" t="s">
        <v>152</v>
      </c>
      <c r="H131" s="143">
        <v>5.84</v>
      </c>
      <c r="I131" s="144"/>
      <c r="J131" s="144">
        <f t="shared" ref="J131:J136" si="0">ROUND(I131*H131,2)</f>
        <v>0</v>
      </c>
      <c r="K131" s="145"/>
      <c r="L131" s="27"/>
      <c r="M131" s="146" t="s">
        <v>1</v>
      </c>
      <c r="N131" s="147" t="s">
        <v>39</v>
      </c>
      <c r="O131" s="148">
        <v>1.5089999999999999</v>
      </c>
      <c r="P131" s="148">
        <f t="shared" ref="P131:P136" si="1">O131*H131</f>
        <v>8.8125599999999995</v>
      </c>
      <c r="Q131" s="148">
        <v>0</v>
      </c>
      <c r="R131" s="148">
        <f t="shared" ref="R131:R136" si="2">Q131*H131</f>
        <v>0</v>
      </c>
      <c r="S131" s="148">
        <v>0</v>
      </c>
      <c r="T131" s="149">
        <f t="shared" ref="T131:T136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154</v>
      </c>
      <c r="AY131" s="14" t="s">
        <v>147</v>
      </c>
      <c r="BE131" s="151">
        <f t="shared" ref="BE131:BE136" si="4">IF(N131="základná",J131,0)</f>
        <v>0</v>
      </c>
      <c r="BF131" s="151">
        <f t="shared" ref="BF131:BF136" si="5">IF(N131="znížená",J131,0)</f>
        <v>0</v>
      </c>
      <c r="BG131" s="151">
        <f t="shared" ref="BG131:BG136" si="6">IF(N131="zákl. prenesená",J131,0)</f>
        <v>0</v>
      </c>
      <c r="BH131" s="151">
        <f t="shared" ref="BH131:BH136" si="7">IF(N131="zníž. prenesená",J131,0)</f>
        <v>0</v>
      </c>
      <c r="BI131" s="151">
        <f t="shared" ref="BI131:BI136" si="8">IF(N131="nulová",J131,0)</f>
        <v>0</v>
      </c>
      <c r="BJ131" s="14" t="s">
        <v>154</v>
      </c>
      <c r="BK131" s="151">
        <f t="shared" ref="BK131:BK136" si="9">ROUND(I131*H131,2)</f>
        <v>0</v>
      </c>
      <c r="BL131" s="14" t="s">
        <v>153</v>
      </c>
      <c r="BM131" s="150" t="s">
        <v>537</v>
      </c>
    </row>
    <row r="132" spans="1:65" s="2" customFormat="1" ht="36" customHeight="1">
      <c r="A132" s="26"/>
      <c r="B132" s="138"/>
      <c r="C132" s="139" t="s">
        <v>254</v>
      </c>
      <c r="D132" s="139" t="s">
        <v>149</v>
      </c>
      <c r="E132" s="140" t="s">
        <v>197</v>
      </c>
      <c r="F132" s="141" t="s">
        <v>198</v>
      </c>
      <c r="G132" s="142" t="s">
        <v>152</v>
      </c>
      <c r="H132" s="143">
        <v>5.84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39</v>
      </c>
      <c r="O132" s="148">
        <v>0.08</v>
      </c>
      <c r="P132" s="148">
        <f t="shared" si="1"/>
        <v>0.4672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153</v>
      </c>
      <c r="AT132" s="150" t="s">
        <v>149</v>
      </c>
      <c r="AU132" s="150" t="s">
        <v>154</v>
      </c>
      <c r="AY132" s="14" t="s">
        <v>147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154</v>
      </c>
      <c r="BK132" s="151">
        <f t="shared" si="9"/>
        <v>0</v>
      </c>
      <c r="BL132" s="14" t="s">
        <v>153</v>
      </c>
      <c r="BM132" s="150" t="s">
        <v>538</v>
      </c>
    </row>
    <row r="133" spans="1:65" s="2" customFormat="1" ht="24" customHeight="1">
      <c r="A133" s="26"/>
      <c r="B133" s="138"/>
      <c r="C133" s="139" t="s">
        <v>261</v>
      </c>
      <c r="D133" s="139" t="s">
        <v>149</v>
      </c>
      <c r="E133" s="140" t="s">
        <v>160</v>
      </c>
      <c r="F133" s="141" t="s">
        <v>161</v>
      </c>
      <c r="G133" s="142" t="s">
        <v>152</v>
      </c>
      <c r="H133" s="143">
        <v>5.84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39</v>
      </c>
      <c r="O133" s="148">
        <v>6.9000000000000006E-2</v>
      </c>
      <c r="P133" s="148">
        <f t="shared" si="1"/>
        <v>0.40296000000000004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153</v>
      </c>
      <c r="AT133" s="150" t="s">
        <v>149</v>
      </c>
      <c r="AU133" s="150" t="s">
        <v>154</v>
      </c>
      <c r="AY133" s="14" t="s">
        <v>147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154</v>
      </c>
      <c r="BK133" s="151">
        <f t="shared" si="9"/>
        <v>0</v>
      </c>
      <c r="BL133" s="14" t="s">
        <v>153</v>
      </c>
      <c r="BM133" s="150" t="s">
        <v>539</v>
      </c>
    </row>
    <row r="134" spans="1:65" s="2" customFormat="1" ht="24" customHeight="1">
      <c r="A134" s="26"/>
      <c r="B134" s="138"/>
      <c r="C134" s="139" t="s">
        <v>265</v>
      </c>
      <c r="D134" s="139" t="s">
        <v>149</v>
      </c>
      <c r="E134" s="140" t="s">
        <v>201</v>
      </c>
      <c r="F134" s="141" t="s">
        <v>202</v>
      </c>
      <c r="G134" s="142" t="s">
        <v>152</v>
      </c>
      <c r="H134" s="143">
        <v>5.84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39</v>
      </c>
      <c r="O134" s="148">
        <v>7.0999999999999994E-2</v>
      </c>
      <c r="P134" s="148">
        <f t="shared" si="1"/>
        <v>0.41463999999999995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154</v>
      </c>
      <c r="AY134" s="14" t="s">
        <v>147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154</v>
      </c>
      <c r="BK134" s="151">
        <f t="shared" si="9"/>
        <v>0</v>
      </c>
      <c r="BL134" s="14" t="s">
        <v>153</v>
      </c>
      <c r="BM134" s="150" t="s">
        <v>540</v>
      </c>
    </row>
    <row r="135" spans="1:65" s="2" customFormat="1" ht="16.5" customHeight="1">
      <c r="A135" s="26"/>
      <c r="B135" s="138"/>
      <c r="C135" s="139" t="s">
        <v>266</v>
      </c>
      <c r="D135" s="139" t="s">
        <v>149</v>
      </c>
      <c r="E135" s="140" t="s">
        <v>207</v>
      </c>
      <c r="F135" s="141" t="s">
        <v>208</v>
      </c>
      <c r="G135" s="142" t="s">
        <v>152</v>
      </c>
      <c r="H135" s="143">
        <v>5.84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39</v>
      </c>
      <c r="O135" s="148">
        <v>8.9999999999999993E-3</v>
      </c>
      <c r="P135" s="148">
        <f t="shared" si="1"/>
        <v>5.2559999999999996E-2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153</v>
      </c>
      <c r="AT135" s="150" t="s">
        <v>149</v>
      </c>
      <c r="AU135" s="150" t="s">
        <v>154</v>
      </c>
      <c r="AY135" s="14" t="s">
        <v>147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154</v>
      </c>
      <c r="BK135" s="151">
        <f t="shared" si="9"/>
        <v>0</v>
      </c>
      <c r="BL135" s="14" t="s">
        <v>153</v>
      </c>
      <c r="BM135" s="150" t="s">
        <v>541</v>
      </c>
    </row>
    <row r="136" spans="1:65" s="2" customFormat="1" ht="24" customHeight="1">
      <c r="A136" s="26"/>
      <c r="B136" s="138"/>
      <c r="C136" s="139" t="s">
        <v>334</v>
      </c>
      <c r="D136" s="139" t="s">
        <v>149</v>
      </c>
      <c r="E136" s="140" t="s">
        <v>210</v>
      </c>
      <c r="F136" s="141" t="s">
        <v>211</v>
      </c>
      <c r="G136" s="142" t="s">
        <v>212</v>
      </c>
      <c r="H136" s="143">
        <v>9.3439999999999994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39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154</v>
      </c>
      <c r="AY136" s="14" t="s">
        <v>147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154</v>
      </c>
      <c r="BK136" s="151">
        <f t="shared" si="9"/>
        <v>0</v>
      </c>
      <c r="BL136" s="14" t="s">
        <v>153</v>
      </c>
      <c r="BM136" s="150" t="s">
        <v>542</v>
      </c>
    </row>
    <row r="137" spans="1:65" s="12" customFormat="1" ht="22.9" customHeight="1">
      <c r="B137" s="126"/>
      <c r="D137" s="127" t="s">
        <v>72</v>
      </c>
      <c r="E137" s="136" t="s">
        <v>154</v>
      </c>
      <c r="F137" s="136" t="s">
        <v>213</v>
      </c>
      <c r="J137" s="137">
        <f>BK137</f>
        <v>0</v>
      </c>
      <c r="L137" s="126"/>
      <c r="M137" s="130"/>
      <c r="N137" s="131"/>
      <c r="O137" s="131"/>
      <c r="P137" s="132">
        <f>SUM(P138:P143)</f>
        <v>503.43212000000005</v>
      </c>
      <c r="Q137" s="131"/>
      <c r="R137" s="132">
        <f>SUM(R138:R143)</f>
        <v>34.761466200000001</v>
      </c>
      <c r="S137" s="131"/>
      <c r="T137" s="133">
        <f>SUM(T138:T143)</f>
        <v>0</v>
      </c>
      <c r="AR137" s="127" t="s">
        <v>81</v>
      </c>
      <c r="AT137" s="134" t="s">
        <v>72</v>
      </c>
      <c r="AU137" s="134" t="s">
        <v>81</v>
      </c>
      <c r="AY137" s="127" t="s">
        <v>147</v>
      </c>
      <c r="BK137" s="135">
        <f>SUM(BK138:BK143)</f>
        <v>0</v>
      </c>
    </row>
    <row r="138" spans="1:65" s="2" customFormat="1" ht="16.5" customHeight="1">
      <c r="A138" s="26"/>
      <c r="B138" s="138"/>
      <c r="C138" s="139" t="s">
        <v>234</v>
      </c>
      <c r="D138" s="139" t="s">
        <v>149</v>
      </c>
      <c r="E138" s="140" t="s">
        <v>543</v>
      </c>
      <c r="F138" s="141" t="s">
        <v>544</v>
      </c>
      <c r="G138" s="142" t="s">
        <v>152</v>
      </c>
      <c r="H138" s="143">
        <v>7</v>
      </c>
      <c r="I138" s="144"/>
      <c r="J138" s="144">
        <f t="shared" ref="J138:J143" si="10">ROUND(I138*H138,2)</f>
        <v>0</v>
      </c>
      <c r="K138" s="145"/>
      <c r="L138" s="27"/>
      <c r="M138" s="146" t="s">
        <v>1</v>
      </c>
      <c r="N138" s="147" t="s">
        <v>39</v>
      </c>
      <c r="O138" s="148">
        <v>0.61799999999999999</v>
      </c>
      <c r="P138" s="148">
        <f t="shared" ref="P138:P143" si="11">O138*H138</f>
        <v>4.3259999999999996</v>
      </c>
      <c r="Q138" s="148">
        <v>2.23543</v>
      </c>
      <c r="R138" s="148">
        <f t="shared" ref="R138:R143" si="12">Q138*H138</f>
        <v>15.648009999999999</v>
      </c>
      <c r="S138" s="148">
        <v>0</v>
      </c>
      <c r="T138" s="149">
        <f t="shared" ref="T138:T143" si="1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 t="shared" ref="BE138:BE143" si="14">IF(N138="základná",J138,0)</f>
        <v>0</v>
      </c>
      <c r="BF138" s="151">
        <f t="shared" ref="BF138:BF143" si="15">IF(N138="znížená",J138,0)</f>
        <v>0</v>
      </c>
      <c r="BG138" s="151">
        <f t="shared" ref="BG138:BG143" si="16">IF(N138="zákl. prenesená",J138,0)</f>
        <v>0</v>
      </c>
      <c r="BH138" s="151">
        <f t="shared" ref="BH138:BH143" si="17">IF(N138="zníž. prenesená",J138,0)</f>
        <v>0</v>
      </c>
      <c r="BI138" s="151">
        <f t="shared" ref="BI138:BI143" si="18">IF(N138="nulová",J138,0)</f>
        <v>0</v>
      </c>
      <c r="BJ138" s="14" t="s">
        <v>154</v>
      </c>
      <c r="BK138" s="151">
        <f t="shared" ref="BK138:BK143" si="19">ROUND(I138*H138,2)</f>
        <v>0</v>
      </c>
      <c r="BL138" s="14" t="s">
        <v>153</v>
      </c>
      <c r="BM138" s="150" t="s">
        <v>545</v>
      </c>
    </row>
    <row r="139" spans="1:65" s="2" customFormat="1" ht="24" customHeight="1">
      <c r="A139" s="26"/>
      <c r="B139" s="138"/>
      <c r="C139" s="139" t="s">
        <v>81</v>
      </c>
      <c r="D139" s="139" t="s">
        <v>149</v>
      </c>
      <c r="E139" s="140" t="s">
        <v>215</v>
      </c>
      <c r="F139" s="141" t="s">
        <v>216</v>
      </c>
      <c r="G139" s="142" t="s">
        <v>152</v>
      </c>
      <c r="H139" s="143">
        <v>5.84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39</v>
      </c>
      <c r="O139" s="148">
        <v>0.58299999999999996</v>
      </c>
      <c r="P139" s="148">
        <f t="shared" si="11"/>
        <v>3.4047199999999997</v>
      </c>
      <c r="Q139" s="148">
        <v>2.2151299999999998</v>
      </c>
      <c r="R139" s="148">
        <f t="shared" si="12"/>
        <v>12.936359199999998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154</v>
      </c>
      <c r="BK139" s="151">
        <f t="shared" si="19"/>
        <v>0</v>
      </c>
      <c r="BL139" s="14" t="s">
        <v>153</v>
      </c>
      <c r="BM139" s="150" t="s">
        <v>546</v>
      </c>
    </row>
    <row r="140" spans="1:65" s="2" customFormat="1" ht="16.5" customHeight="1">
      <c r="A140" s="26"/>
      <c r="B140" s="138"/>
      <c r="C140" s="139" t="s">
        <v>286</v>
      </c>
      <c r="D140" s="139" t="s">
        <v>149</v>
      </c>
      <c r="E140" s="140" t="s">
        <v>219</v>
      </c>
      <c r="F140" s="141" t="s">
        <v>220</v>
      </c>
      <c r="G140" s="142" t="s">
        <v>212</v>
      </c>
      <c r="H140" s="143">
        <v>0.35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39</v>
      </c>
      <c r="O140" s="148">
        <v>34.322000000000003</v>
      </c>
      <c r="P140" s="148">
        <f t="shared" si="11"/>
        <v>12.012700000000001</v>
      </c>
      <c r="Q140" s="148">
        <v>1.01895</v>
      </c>
      <c r="R140" s="148">
        <f t="shared" si="12"/>
        <v>0.35663249999999996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153</v>
      </c>
      <c r="AT140" s="150" t="s">
        <v>149</v>
      </c>
      <c r="AU140" s="150" t="s">
        <v>154</v>
      </c>
      <c r="AY140" s="14" t="s">
        <v>147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154</v>
      </c>
      <c r="BK140" s="151">
        <f t="shared" si="19"/>
        <v>0</v>
      </c>
      <c r="BL140" s="14" t="s">
        <v>153</v>
      </c>
      <c r="BM140" s="150" t="s">
        <v>547</v>
      </c>
    </row>
    <row r="141" spans="1:65" s="2" customFormat="1" ht="24" customHeight="1">
      <c r="A141" s="26"/>
      <c r="B141" s="138"/>
      <c r="C141" s="139" t="s">
        <v>214</v>
      </c>
      <c r="D141" s="139" t="s">
        <v>149</v>
      </c>
      <c r="E141" s="140" t="s">
        <v>223</v>
      </c>
      <c r="F141" s="141" t="s">
        <v>224</v>
      </c>
      <c r="G141" s="142" t="s">
        <v>176</v>
      </c>
      <c r="H141" s="143">
        <v>2314.3000000000002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39</v>
      </c>
      <c r="O141" s="148">
        <v>2.9000000000000001E-2</v>
      </c>
      <c r="P141" s="148">
        <f t="shared" si="11"/>
        <v>67.114700000000013</v>
      </c>
      <c r="Q141" s="148">
        <v>3.0000000000000001E-5</v>
      </c>
      <c r="R141" s="148">
        <f t="shared" si="12"/>
        <v>6.9429000000000005E-2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149</v>
      </c>
      <c r="AU141" s="150" t="s">
        <v>154</v>
      </c>
      <c r="AY141" s="14" t="s">
        <v>147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154</v>
      </c>
      <c r="BK141" s="151">
        <f t="shared" si="19"/>
        <v>0</v>
      </c>
      <c r="BL141" s="14" t="s">
        <v>153</v>
      </c>
      <c r="BM141" s="150" t="s">
        <v>548</v>
      </c>
    </row>
    <row r="142" spans="1:65" s="2" customFormat="1" ht="16.5" customHeight="1">
      <c r="A142" s="26"/>
      <c r="B142" s="138"/>
      <c r="C142" s="156" t="s">
        <v>218</v>
      </c>
      <c r="D142" s="156" t="s">
        <v>227</v>
      </c>
      <c r="E142" s="157" t="s">
        <v>228</v>
      </c>
      <c r="F142" s="158" t="s">
        <v>229</v>
      </c>
      <c r="G142" s="159" t="s">
        <v>176</v>
      </c>
      <c r="H142" s="160">
        <v>2360.5859999999998</v>
      </c>
      <c r="I142" s="161"/>
      <c r="J142" s="161">
        <f t="shared" si="10"/>
        <v>0</v>
      </c>
      <c r="K142" s="162"/>
      <c r="L142" s="163"/>
      <c r="M142" s="164" t="s">
        <v>1</v>
      </c>
      <c r="N142" s="165" t="s">
        <v>39</v>
      </c>
      <c r="O142" s="148">
        <v>0</v>
      </c>
      <c r="P142" s="148">
        <f t="shared" si="11"/>
        <v>0</v>
      </c>
      <c r="Q142" s="148">
        <v>2.5000000000000001E-4</v>
      </c>
      <c r="R142" s="148">
        <f t="shared" si="12"/>
        <v>0.59014649999999991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173</v>
      </c>
      <c r="AT142" s="150" t="s">
        <v>227</v>
      </c>
      <c r="AU142" s="150" t="s">
        <v>154</v>
      </c>
      <c r="AY142" s="14" t="s">
        <v>147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154</v>
      </c>
      <c r="BK142" s="151">
        <f t="shared" si="19"/>
        <v>0</v>
      </c>
      <c r="BL142" s="14" t="s">
        <v>153</v>
      </c>
      <c r="BM142" s="150" t="s">
        <v>549</v>
      </c>
    </row>
    <row r="143" spans="1:65" s="196" customFormat="1" ht="36" customHeight="1">
      <c r="A143" s="182"/>
      <c r="B143" s="183"/>
      <c r="C143" s="184" t="s">
        <v>550</v>
      </c>
      <c r="D143" s="184" t="s">
        <v>149</v>
      </c>
      <c r="E143" s="185" t="s">
        <v>1228</v>
      </c>
      <c r="F143" s="186" t="s">
        <v>1225</v>
      </c>
      <c r="G143" s="187" t="s">
        <v>176</v>
      </c>
      <c r="H143" s="188">
        <v>2314.3000000000002</v>
      </c>
      <c r="I143" s="189"/>
      <c r="J143" s="189">
        <f t="shared" si="10"/>
        <v>0</v>
      </c>
      <c r="K143" s="190"/>
      <c r="L143" s="191"/>
      <c r="M143" s="192" t="s">
        <v>1</v>
      </c>
      <c r="N143" s="193" t="s">
        <v>39</v>
      </c>
      <c r="O143" s="194">
        <v>0.18</v>
      </c>
      <c r="P143" s="194">
        <f t="shared" si="11"/>
        <v>416.57400000000001</v>
      </c>
      <c r="Q143" s="194">
        <v>2.2300000000000002E-3</v>
      </c>
      <c r="R143" s="194">
        <f t="shared" si="12"/>
        <v>5.1608890000000009</v>
      </c>
      <c r="S143" s="194">
        <v>0</v>
      </c>
      <c r="T143" s="195">
        <f t="shared" si="13"/>
        <v>0</v>
      </c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R143" s="197" t="s">
        <v>153</v>
      </c>
      <c r="AT143" s="197" t="s">
        <v>149</v>
      </c>
      <c r="AU143" s="197" t="s">
        <v>154</v>
      </c>
      <c r="AY143" s="198" t="s">
        <v>147</v>
      </c>
      <c r="BE143" s="199">
        <f t="shared" si="14"/>
        <v>0</v>
      </c>
      <c r="BF143" s="199">
        <f t="shared" si="15"/>
        <v>0</v>
      </c>
      <c r="BG143" s="199">
        <f t="shared" si="16"/>
        <v>0</v>
      </c>
      <c r="BH143" s="199">
        <f t="shared" si="17"/>
        <v>0</v>
      </c>
      <c r="BI143" s="199">
        <f t="shared" si="18"/>
        <v>0</v>
      </c>
      <c r="BJ143" s="198" t="s">
        <v>154</v>
      </c>
      <c r="BK143" s="199">
        <f t="shared" si="19"/>
        <v>0</v>
      </c>
      <c r="BL143" s="198" t="s">
        <v>153</v>
      </c>
      <c r="BM143" s="197" t="s">
        <v>551</v>
      </c>
    </row>
    <row r="144" spans="1:65" s="12" customFormat="1" ht="22.9" customHeight="1">
      <c r="B144" s="126"/>
      <c r="D144" s="127" t="s">
        <v>72</v>
      </c>
      <c r="E144" s="136" t="s">
        <v>193</v>
      </c>
      <c r="F144" s="136" t="s">
        <v>233</v>
      </c>
      <c r="J144" s="137">
        <f>BK144</f>
        <v>0</v>
      </c>
      <c r="L144" s="126"/>
      <c r="M144" s="130"/>
      <c r="N144" s="131"/>
      <c r="O144" s="131"/>
      <c r="P144" s="132">
        <f>SUM(P145:P149)</f>
        <v>38.972927900000002</v>
      </c>
      <c r="Q144" s="131"/>
      <c r="R144" s="132">
        <f>SUM(R145:R149)</f>
        <v>18.43607175</v>
      </c>
      <c r="S144" s="131"/>
      <c r="T144" s="133">
        <f>SUM(T145:T149)</f>
        <v>0</v>
      </c>
      <c r="AR144" s="127" t="s">
        <v>81</v>
      </c>
      <c r="AT144" s="134" t="s">
        <v>72</v>
      </c>
      <c r="AU144" s="134" t="s">
        <v>81</v>
      </c>
      <c r="AY144" s="127" t="s">
        <v>147</v>
      </c>
      <c r="BK144" s="135">
        <f>SUM(BK145:BK149)</f>
        <v>0</v>
      </c>
    </row>
    <row r="145" spans="1:65" s="2" customFormat="1" ht="24" customHeight="1">
      <c r="A145" s="26"/>
      <c r="B145" s="138"/>
      <c r="C145" s="139" t="s">
        <v>154</v>
      </c>
      <c r="D145" s="139" t="s">
        <v>149</v>
      </c>
      <c r="E145" s="140" t="s">
        <v>552</v>
      </c>
      <c r="F145" s="141" t="s">
        <v>553</v>
      </c>
      <c r="G145" s="142" t="s">
        <v>152</v>
      </c>
      <c r="H145" s="143">
        <v>7.875</v>
      </c>
      <c r="I145" s="144"/>
      <c r="J145" s="144">
        <f>ROUND(I145*H145,2)</f>
        <v>0</v>
      </c>
      <c r="K145" s="145"/>
      <c r="L145" s="27"/>
      <c r="M145" s="146" t="s">
        <v>1</v>
      </c>
      <c r="N145" s="147" t="s">
        <v>39</v>
      </c>
      <c r="O145" s="148">
        <v>3.3591600000000001</v>
      </c>
      <c r="P145" s="148">
        <f>O145*H145</f>
        <v>26.453385000000001</v>
      </c>
      <c r="Q145" s="148">
        <v>2.1170900000000001</v>
      </c>
      <c r="R145" s="148">
        <f>Q145*H145</f>
        <v>16.672083750000002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149</v>
      </c>
      <c r="AU145" s="150" t="s">
        <v>154</v>
      </c>
      <c r="AY145" s="14" t="s">
        <v>147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4" t="s">
        <v>154</v>
      </c>
      <c r="BK145" s="151">
        <f>ROUND(I145*H145,2)</f>
        <v>0</v>
      </c>
      <c r="BL145" s="14" t="s">
        <v>153</v>
      </c>
      <c r="BM145" s="150" t="s">
        <v>554</v>
      </c>
    </row>
    <row r="146" spans="1:65" s="2" customFormat="1" ht="24" customHeight="1">
      <c r="A146" s="26"/>
      <c r="B146" s="138"/>
      <c r="C146" s="139" t="s">
        <v>193</v>
      </c>
      <c r="D146" s="139" t="s">
        <v>149</v>
      </c>
      <c r="E146" s="140" t="s">
        <v>555</v>
      </c>
      <c r="F146" s="141" t="s">
        <v>556</v>
      </c>
      <c r="G146" s="142" t="s">
        <v>212</v>
      </c>
      <c r="H146" s="143">
        <v>0.39400000000000002</v>
      </c>
      <c r="I146" s="144"/>
      <c r="J146" s="144">
        <f>ROUND(I146*H146,2)</f>
        <v>0</v>
      </c>
      <c r="K146" s="145"/>
      <c r="L146" s="27"/>
      <c r="M146" s="146" t="s">
        <v>1</v>
      </c>
      <c r="N146" s="147" t="s">
        <v>39</v>
      </c>
      <c r="O146" s="148">
        <v>14.93285</v>
      </c>
      <c r="P146" s="148">
        <f>O146*H146</f>
        <v>5.8835429000000001</v>
      </c>
      <c r="Q146" s="148">
        <v>1.002</v>
      </c>
      <c r="R146" s="148">
        <f>Q146*H146</f>
        <v>0.39478800000000003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149</v>
      </c>
      <c r="AU146" s="150" t="s">
        <v>154</v>
      </c>
      <c r="AY146" s="14" t="s">
        <v>147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4" t="s">
        <v>154</v>
      </c>
      <c r="BK146" s="151">
        <f>ROUND(I146*H146,2)</f>
        <v>0</v>
      </c>
      <c r="BL146" s="14" t="s">
        <v>153</v>
      </c>
      <c r="BM146" s="150" t="s">
        <v>557</v>
      </c>
    </row>
    <row r="147" spans="1:65" s="2" customFormat="1" ht="24" customHeight="1">
      <c r="A147" s="26"/>
      <c r="B147" s="138"/>
      <c r="C147" s="139" t="s">
        <v>558</v>
      </c>
      <c r="D147" s="139" t="s">
        <v>149</v>
      </c>
      <c r="E147" s="140" t="s">
        <v>250</v>
      </c>
      <c r="F147" s="141" t="s">
        <v>251</v>
      </c>
      <c r="G147" s="142" t="s">
        <v>301</v>
      </c>
      <c r="H147" s="143">
        <v>3</v>
      </c>
      <c r="I147" s="144"/>
      <c r="J147" s="144">
        <f>ROUND(I147*H147,2)</f>
        <v>0</v>
      </c>
      <c r="K147" s="145"/>
      <c r="L147" s="27"/>
      <c r="M147" s="146" t="s">
        <v>1</v>
      </c>
      <c r="N147" s="147" t="s">
        <v>39</v>
      </c>
      <c r="O147" s="148">
        <v>2.2120000000000002</v>
      </c>
      <c r="P147" s="148">
        <f>O147*H147</f>
        <v>6.636000000000001</v>
      </c>
      <c r="Q147" s="148">
        <v>0.18440000000000001</v>
      </c>
      <c r="R147" s="148">
        <f>Q147*H147</f>
        <v>0.55320000000000003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149</v>
      </c>
      <c r="AU147" s="150" t="s">
        <v>154</v>
      </c>
      <c r="AY147" s="14" t="s">
        <v>147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4" t="s">
        <v>154</v>
      </c>
      <c r="BK147" s="151">
        <f>ROUND(I147*H147,2)</f>
        <v>0</v>
      </c>
      <c r="BL147" s="14" t="s">
        <v>153</v>
      </c>
      <c r="BM147" s="150" t="s">
        <v>559</v>
      </c>
    </row>
    <row r="148" spans="1:65" s="2" customFormat="1" ht="16.5" customHeight="1">
      <c r="A148" s="26"/>
      <c r="B148" s="138"/>
      <c r="C148" s="156" t="s">
        <v>560</v>
      </c>
      <c r="D148" s="156" t="s">
        <v>227</v>
      </c>
      <c r="E148" s="157" t="s">
        <v>255</v>
      </c>
      <c r="F148" s="158" t="s">
        <v>256</v>
      </c>
      <c r="G148" s="159" t="s">
        <v>301</v>
      </c>
      <c r="H148" s="160">
        <v>3</v>
      </c>
      <c r="I148" s="161"/>
      <c r="J148" s="161">
        <f>ROUND(I148*H148,2)</f>
        <v>0</v>
      </c>
      <c r="K148" s="162"/>
      <c r="L148" s="163"/>
      <c r="M148" s="164" t="s">
        <v>1</v>
      </c>
      <c r="N148" s="165" t="s">
        <v>39</v>
      </c>
      <c r="O148" s="148">
        <v>0</v>
      </c>
      <c r="P148" s="148">
        <f>O148*H148</f>
        <v>0</v>
      </c>
      <c r="Q148" s="148">
        <v>0.27200000000000002</v>
      </c>
      <c r="R148" s="148">
        <f>Q148*H148</f>
        <v>0.81600000000000006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173</v>
      </c>
      <c r="AT148" s="150" t="s">
        <v>227</v>
      </c>
      <c r="AU148" s="150" t="s">
        <v>154</v>
      </c>
      <c r="AY148" s="14" t="s">
        <v>147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4" t="s">
        <v>154</v>
      </c>
      <c r="BK148" s="151">
        <f>ROUND(I148*H148,2)</f>
        <v>0</v>
      </c>
      <c r="BL148" s="14" t="s">
        <v>153</v>
      </c>
      <c r="BM148" s="150" t="s">
        <v>561</v>
      </c>
    </row>
    <row r="149" spans="1:65" s="2" customFormat="1" ht="36">
      <c r="A149" s="26"/>
      <c r="B149" s="27"/>
      <c r="C149" s="26"/>
      <c r="D149" s="166" t="s">
        <v>258</v>
      </c>
      <c r="E149" s="26"/>
      <c r="F149" s="167" t="s">
        <v>259</v>
      </c>
      <c r="G149" s="26"/>
      <c r="H149" s="26"/>
      <c r="I149" s="26"/>
      <c r="J149" s="26"/>
      <c r="K149" s="26"/>
      <c r="L149" s="27"/>
      <c r="M149" s="168"/>
      <c r="N149" s="169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258</v>
      </c>
      <c r="AU149" s="14" t="s">
        <v>154</v>
      </c>
    </row>
    <row r="150" spans="1:65" s="12" customFormat="1" ht="22.9" customHeight="1">
      <c r="B150" s="126"/>
      <c r="D150" s="127" t="s">
        <v>72</v>
      </c>
      <c r="E150" s="136" t="s">
        <v>159</v>
      </c>
      <c r="F150" s="136" t="s">
        <v>260</v>
      </c>
      <c r="J150" s="137">
        <f>BK150</f>
        <v>0</v>
      </c>
      <c r="L150" s="126"/>
      <c r="M150" s="130"/>
      <c r="N150" s="131"/>
      <c r="O150" s="131"/>
      <c r="P150" s="132">
        <f>SUM(P151:P152)</f>
        <v>224.48710000000003</v>
      </c>
      <c r="Q150" s="131"/>
      <c r="R150" s="132">
        <f>SUM(R151:R152)</f>
        <v>2544.6191360000003</v>
      </c>
      <c r="S150" s="131"/>
      <c r="T150" s="133">
        <f>SUM(T151:T152)</f>
        <v>0</v>
      </c>
      <c r="AR150" s="127" t="s">
        <v>81</v>
      </c>
      <c r="AT150" s="134" t="s">
        <v>72</v>
      </c>
      <c r="AU150" s="134" t="s">
        <v>81</v>
      </c>
      <c r="AY150" s="127" t="s">
        <v>147</v>
      </c>
      <c r="BK150" s="135">
        <f>SUM(BK151:BK152)</f>
        <v>0</v>
      </c>
    </row>
    <row r="151" spans="1:65" s="2" customFormat="1" ht="24" customHeight="1">
      <c r="A151" s="26"/>
      <c r="B151" s="138"/>
      <c r="C151" s="139" t="s">
        <v>169</v>
      </c>
      <c r="D151" s="139" t="s">
        <v>149</v>
      </c>
      <c r="E151" s="140" t="s">
        <v>262</v>
      </c>
      <c r="F151" s="141" t="s">
        <v>263</v>
      </c>
      <c r="G151" s="142" t="s">
        <v>176</v>
      </c>
      <c r="H151" s="143">
        <v>2314.3000000000002</v>
      </c>
      <c r="I151" s="144"/>
      <c r="J151" s="144">
        <f t="shared" ref="J151:J152" si="20">ROUND(I151*H151,2)</f>
        <v>0</v>
      </c>
      <c r="K151" s="145"/>
      <c r="L151" s="27"/>
      <c r="M151" s="146" t="s">
        <v>1</v>
      </c>
      <c r="N151" s="147" t="s">
        <v>39</v>
      </c>
      <c r="O151" s="148">
        <v>7.2999999999999995E-2</v>
      </c>
      <c r="P151" s="148">
        <f t="shared" ref="P151:P152" si="21">O151*H151</f>
        <v>168.94390000000001</v>
      </c>
      <c r="Q151" s="148">
        <v>0.71643999999999997</v>
      </c>
      <c r="R151" s="148">
        <f t="shared" ref="R151:R152" si="22">Q151*H151</f>
        <v>1658.057092</v>
      </c>
      <c r="S151" s="148">
        <v>0</v>
      </c>
      <c r="T151" s="149">
        <f t="shared" ref="T151:T152" si="2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153</v>
      </c>
      <c r="AT151" s="150" t="s">
        <v>149</v>
      </c>
      <c r="AU151" s="150" t="s">
        <v>154</v>
      </c>
      <c r="AY151" s="14" t="s">
        <v>147</v>
      </c>
      <c r="BE151" s="151">
        <f t="shared" ref="BE151:BE152" si="24">IF(N151="základná",J151,0)</f>
        <v>0</v>
      </c>
      <c r="BF151" s="151">
        <f t="shared" ref="BF151:BF152" si="25">IF(N151="znížená",J151,0)</f>
        <v>0</v>
      </c>
      <c r="BG151" s="151">
        <f t="shared" ref="BG151:BG152" si="26">IF(N151="zákl. prenesená",J151,0)</f>
        <v>0</v>
      </c>
      <c r="BH151" s="151">
        <f t="shared" ref="BH151:BH152" si="27">IF(N151="zníž. prenesená",J151,0)</f>
        <v>0</v>
      </c>
      <c r="BI151" s="151">
        <f t="shared" ref="BI151:BI152" si="28">IF(N151="nulová",J151,0)</f>
        <v>0</v>
      </c>
      <c r="BJ151" s="14" t="s">
        <v>154</v>
      </c>
      <c r="BK151" s="151">
        <f t="shared" ref="BK151:BK152" si="29">ROUND(I151*H151,2)</f>
        <v>0</v>
      </c>
      <c r="BL151" s="14" t="s">
        <v>153</v>
      </c>
      <c r="BM151" s="150" t="s">
        <v>562</v>
      </c>
    </row>
    <row r="152" spans="1:65" s="196" customFormat="1" ht="36" customHeight="1">
      <c r="A152" s="182"/>
      <c r="B152" s="183"/>
      <c r="C152" s="184" t="s">
        <v>173</v>
      </c>
      <c r="D152" s="184" t="s">
        <v>149</v>
      </c>
      <c r="E152" s="185" t="s">
        <v>1229</v>
      </c>
      <c r="F152" s="186" t="s">
        <v>1223</v>
      </c>
      <c r="G152" s="187" t="s">
        <v>176</v>
      </c>
      <c r="H152" s="188">
        <v>2314.3000000000002</v>
      </c>
      <c r="I152" s="189"/>
      <c r="J152" s="189">
        <f t="shared" si="20"/>
        <v>0</v>
      </c>
      <c r="K152" s="190"/>
      <c r="L152" s="191"/>
      <c r="M152" s="192" t="s">
        <v>1</v>
      </c>
      <c r="N152" s="193" t="s">
        <v>39</v>
      </c>
      <c r="O152" s="194">
        <v>2.4E-2</v>
      </c>
      <c r="P152" s="194">
        <f t="shared" si="21"/>
        <v>55.543200000000006</v>
      </c>
      <c r="Q152" s="194">
        <v>0.38307999999999998</v>
      </c>
      <c r="R152" s="194">
        <f t="shared" si="22"/>
        <v>886.56204400000001</v>
      </c>
      <c r="S152" s="194">
        <v>0</v>
      </c>
      <c r="T152" s="195">
        <f t="shared" si="23"/>
        <v>0</v>
      </c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R152" s="197" t="s">
        <v>153</v>
      </c>
      <c r="AT152" s="197" t="s">
        <v>149</v>
      </c>
      <c r="AU152" s="197" t="s">
        <v>154</v>
      </c>
      <c r="AY152" s="198" t="s">
        <v>147</v>
      </c>
      <c r="BE152" s="199">
        <f t="shared" si="24"/>
        <v>0</v>
      </c>
      <c r="BF152" s="199">
        <f t="shared" si="25"/>
        <v>0</v>
      </c>
      <c r="BG152" s="199">
        <f t="shared" si="26"/>
        <v>0</v>
      </c>
      <c r="BH152" s="199">
        <f t="shared" si="27"/>
        <v>0</v>
      </c>
      <c r="BI152" s="199">
        <f t="shared" si="28"/>
        <v>0</v>
      </c>
      <c r="BJ152" s="198" t="s">
        <v>154</v>
      </c>
      <c r="BK152" s="199">
        <f t="shared" si="29"/>
        <v>0</v>
      </c>
      <c r="BL152" s="198" t="s">
        <v>153</v>
      </c>
      <c r="BM152" s="197" t="s">
        <v>563</v>
      </c>
    </row>
    <row r="153" spans="1:65" s="210" customFormat="1" ht="22.9" customHeight="1">
      <c r="B153" s="211"/>
      <c r="D153" s="212" t="s">
        <v>72</v>
      </c>
      <c r="E153" s="213" t="s">
        <v>169</v>
      </c>
      <c r="F153" s="213" t="s">
        <v>564</v>
      </c>
      <c r="J153" s="214">
        <f>BK153</f>
        <v>0</v>
      </c>
      <c r="L153" s="211"/>
      <c r="M153" s="215"/>
      <c r="N153" s="216"/>
      <c r="O153" s="216"/>
      <c r="P153" s="217">
        <f>SUM(P154:P155)</f>
        <v>28.525320000000001</v>
      </c>
      <c r="Q153" s="216"/>
      <c r="R153" s="217">
        <f>SUM(R154:R155)</f>
        <v>29.035675200000004</v>
      </c>
      <c r="S153" s="216"/>
      <c r="T153" s="218">
        <f>SUM(T154:T155)</f>
        <v>0</v>
      </c>
      <c r="AR153" s="212" t="s">
        <v>81</v>
      </c>
      <c r="AT153" s="219" t="s">
        <v>72</v>
      </c>
      <c r="AU153" s="219" t="s">
        <v>81</v>
      </c>
      <c r="AY153" s="212" t="s">
        <v>147</v>
      </c>
      <c r="BK153" s="220">
        <f>SUM(BK154:BK155)</f>
        <v>0</v>
      </c>
    </row>
    <row r="154" spans="1:65" s="196" customFormat="1" ht="24" customHeight="1">
      <c r="A154" s="182"/>
      <c r="B154" s="183"/>
      <c r="C154" s="184" t="s">
        <v>222</v>
      </c>
      <c r="D154" s="184" t="s">
        <v>149</v>
      </c>
      <c r="E154" s="185" t="s">
        <v>565</v>
      </c>
      <c r="F154" s="186" t="s">
        <v>566</v>
      </c>
      <c r="G154" s="187" t="s">
        <v>284</v>
      </c>
      <c r="H154" s="188">
        <v>139.83000000000001</v>
      </c>
      <c r="I154" s="189"/>
      <c r="J154" s="189">
        <f>ROUND(I154*H154,2)</f>
        <v>0</v>
      </c>
      <c r="K154" s="190"/>
      <c r="L154" s="191"/>
      <c r="M154" s="192" t="s">
        <v>1</v>
      </c>
      <c r="N154" s="193" t="s">
        <v>39</v>
      </c>
      <c r="O154" s="194">
        <v>0.20399999999999999</v>
      </c>
      <c r="P154" s="194">
        <f>O154*H154</f>
        <v>28.525320000000001</v>
      </c>
      <c r="Q154" s="194">
        <v>0.12584000000000001</v>
      </c>
      <c r="R154" s="194">
        <f>Q154*H154</f>
        <v>17.596207200000002</v>
      </c>
      <c r="S154" s="194">
        <v>0</v>
      </c>
      <c r="T154" s="195">
        <f>S154*H154</f>
        <v>0</v>
      </c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R154" s="197" t="s">
        <v>153</v>
      </c>
      <c r="AT154" s="197" t="s">
        <v>149</v>
      </c>
      <c r="AU154" s="197" t="s">
        <v>154</v>
      </c>
      <c r="AY154" s="198" t="s">
        <v>147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98" t="s">
        <v>154</v>
      </c>
      <c r="BK154" s="199">
        <f>ROUND(I154*H154,2)</f>
        <v>0</v>
      </c>
      <c r="BL154" s="198" t="s">
        <v>153</v>
      </c>
      <c r="BM154" s="197" t="s">
        <v>567</v>
      </c>
    </row>
    <row r="155" spans="1:65" s="196" customFormat="1" ht="24" customHeight="1">
      <c r="A155" s="182"/>
      <c r="B155" s="183"/>
      <c r="C155" s="200" t="s">
        <v>226</v>
      </c>
      <c r="D155" s="200" t="s">
        <v>227</v>
      </c>
      <c r="E155" s="201" t="s">
        <v>568</v>
      </c>
      <c r="F155" s="202" t="s">
        <v>569</v>
      </c>
      <c r="G155" s="203" t="s">
        <v>301</v>
      </c>
      <c r="H155" s="204">
        <v>141.22800000000001</v>
      </c>
      <c r="I155" s="205"/>
      <c r="J155" s="205">
        <f>ROUND(I155*H155,2)</f>
        <v>0</v>
      </c>
      <c r="K155" s="206"/>
      <c r="L155" s="207"/>
      <c r="M155" s="208" t="s">
        <v>1</v>
      </c>
      <c r="N155" s="209" t="s">
        <v>39</v>
      </c>
      <c r="O155" s="194">
        <v>0</v>
      </c>
      <c r="P155" s="194">
        <f>O155*H155</f>
        <v>0</v>
      </c>
      <c r="Q155" s="194">
        <v>8.1000000000000003E-2</v>
      </c>
      <c r="R155" s="194">
        <f>Q155*H155</f>
        <v>11.439468000000002</v>
      </c>
      <c r="S155" s="194">
        <v>0</v>
      </c>
      <c r="T155" s="195">
        <f>S155*H155</f>
        <v>0</v>
      </c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R155" s="197" t="s">
        <v>173</v>
      </c>
      <c r="AT155" s="197" t="s">
        <v>227</v>
      </c>
      <c r="AU155" s="197" t="s">
        <v>154</v>
      </c>
      <c r="AY155" s="198" t="s">
        <v>147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98" t="s">
        <v>154</v>
      </c>
      <c r="BK155" s="199">
        <f>ROUND(I155*H155,2)</f>
        <v>0</v>
      </c>
      <c r="BL155" s="198" t="s">
        <v>153</v>
      </c>
      <c r="BM155" s="197" t="s">
        <v>570</v>
      </c>
    </row>
    <row r="156" spans="1:65" s="210" customFormat="1" ht="22.9" customHeight="1">
      <c r="B156" s="211"/>
      <c r="D156" s="212" t="s">
        <v>72</v>
      </c>
      <c r="E156" s="213" t="s">
        <v>271</v>
      </c>
      <c r="F156" s="213" t="s">
        <v>272</v>
      </c>
      <c r="J156" s="214">
        <f>BK156</f>
        <v>0</v>
      </c>
      <c r="L156" s="211"/>
      <c r="M156" s="215"/>
      <c r="N156" s="216"/>
      <c r="O156" s="216"/>
      <c r="P156" s="217">
        <f>P157</f>
        <v>134.48516000000001</v>
      </c>
      <c r="Q156" s="216"/>
      <c r="R156" s="217">
        <f>R157</f>
        <v>0</v>
      </c>
      <c r="S156" s="216"/>
      <c r="T156" s="218">
        <f>T157</f>
        <v>0</v>
      </c>
      <c r="AR156" s="212" t="s">
        <v>81</v>
      </c>
      <c r="AT156" s="219" t="s">
        <v>72</v>
      </c>
      <c r="AU156" s="219" t="s">
        <v>81</v>
      </c>
      <c r="AY156" s="212" t="s">
        <v>147</v>
      </c>
      <c r="BK156" s="220">
        <f>BK157</f>
        <v>0</v>
      </c>
    </row>
    <row r="157" spans="1:65" s="196" customFormat="1" ht="24" customHeight="1">
      <c r="A157" s="182"/>
      <c r="B157" s="183"/>
      <c r="C157" s="184" t="s">
        <v>231</v>
      </c>
      <c r="D157" s="184" t="s">
        <v>149</v>
      </c>
      <c r="E157" s="185" t="s">
        <v>571</v>
      </c>
      <c r="F157" s="186" t="s">
        <v>572</v>
      </c>
      <c r="G157" s="187" t="s">
        <v>212</v>
      </c>
      <c r="H157" s="188">
        <v>3362.1289999999999</v>
      </c>
      <c r="I157" s="189"/>
      <c r="J157" s="189">
        <f>ROUND(I157*H157,2)</f>
        <v>0</v>
      </c>
      <c r="K157" s="190"/>
      <c r="L157" s="191"/>
      <c r="M157" s="192" t="s">
        <v>1</v>
      </c>
      <c r="N157" s="193" t="s">
        <v>39</v>
      </c>
      <c r="O157" s="194">
        <v>0.04</v>
      </c>
      <c r="P157" s="194">
        <f>O157*H157</f>
        <v>134.48516000000001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R157" s="197" t="s">
        <v>153</v>
      </c>
      <c r="AT157" s="197" t="s">
        <v>149</v>
      </c>
      <c r="AU157" s="197" t="s">
        <v>154</v>
      </c>
      <c r="AY157" s="198" t="s">
        <v>147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98" t="s">
        <v>154</v>
      </c>
      <c r="BK157" s="199">
        <f>ROUND(I157*H157,2)</f>
        <v>0</v>
      </c>
      <c r="BL157" s="198" t="s">
        <v>153</v>
      </c>
      <c r="BM157" s="197" t="s">
        <v>573</v>
      </c>
    </row>
    <row r="158" spans="1:65" s="210" customFormat="1" ht="25.9" customHeight="1">
      <c r="B158" s="211"/>
      <c r="D158" s="212" t="s">
        <v>72</v>
      </c>
      <c r="E158" s="221" t="s">
        <v>277</v>
      </c>
      <c r="F158" s="221" t="s">
        <v>278</v>
      </c>
      <c r="J158" s="222">
        <f>BK158</f>
        <v>0</v>
      </c>
      <c r="L158" s="211"/>
      <c r="M158" s="215"/>
      <c r="N158" s="216"/>
      <c r="O158" s="216"/>
      <c r="P158" s="217">
        <f>P159</f>
        <v>42.821331000000001</v>
      </c>
      <c r="Q158" s="216"/>
      <c r="R158" s="217">
        <f>R159</f>
        <v>7.6999999999999999E-2</v>
      </c>
      <c r="S158" s="216"/>
      <c r="T158" s="218">
        <f>T159</f>
        <v>0</v>
      </c>
      <c r="AR158" s="212" t="s">
        <v>154</v>
      </c>
      <c r="AT158" s="219" t="s">
        <v>72</v>
      </c>
      <c r="AU158" s="219" t="s">
        <v>73</v>
      </c>
      <c r="AY158" s="212" t="s">
        <v>147</v>
      </c>
      <c r="BK158" s="220">
        <f>BK159</f>
        <v>0</v>
      </c>
    </row>
    <row r="159" spans="1:65" s="210" customFormat="1" ht="22.9" customHeight="1">
      <c r="B159" s="211"/>
      <c r="D159" s="212" t="s">
        <v>72</v>
      </c>
      <c r="E159" s="213" t="s">
        <v>311</v>
      </c>
      <c r="F159" s="213" t="s">
        <v>312</v>
      </c>
      <c r="J159" s="214">
        <f>BK159</f>
        <v>0</v>
      </c>
      <c r="L159" s="211"/>
      <c r="M159" s="215"/>
      <c r="N159" s="216"/>
      <c r="O159" s="216"/>
      <c r="P159" s="217">
        <f>SUM(P160:P162)</f>
        <v>42.821331000000001</v>
      </c>
      <c r="Q159" s="216"/>
      <c r="R159" s="217">
        <f>SUM(R160:R162)</f>
        <v>7.6999999999999999E-2</v>
      </c>
      <c r="S159" s="216"/>
      <c r="T159" s="218">
        <f>SUM(T160:T162)</f>
        <v>0</v>
      </c>
      <c r="AR159" s="212" t="s">
        <v>154</v>
      </c>
      <c r="AT159" s="219" t="s">
        <v>72</v>
      </c>
      <c r="AU159" s="219" t="s">
        <v>81</v>
      </c>
      <c r="AY159" s="212" t="s">
        <v>147</v>
      </c>
      <c r="BK159" s="220">
        <f>SUM(BK160:BK162)</f>
        <v>0</v>
      </c>
    </row>
    <row r="160" spans="1:65" s="196" customFormat="1" ht="24" customHeight="1">
      <c r="A160" s="182"/>
      <c r="B160" s="183"/>
      <c r="C160" s="184" t="s">
        <v>574</v>
      </c>
      <c r="D160" s="184" t="s">
        <v>149</v>
      </c>
      <c r="E160" s="185" t="s">
        <v>575</v>
      </c>
      <c r="F160" s="186" t="s">
        <v>576</v>
      </c>
      <c r="G160" s="187" t="s">
        <v>176</v>
      </c>
      <c r="H160" s="188">
        <v>7</v>
      </c>
      <c r="I160" s="189"/>
      <c r="J160" s="189">
        <f>ROUND(I160*H160,2)</f>
        <v>0</v>
      </c>
      <c r="K160" s="190"/>
      <c r="L160" s="191"/>
      <c r="M160" s="192" t="s">
        <v>1</v>
      </c>
      <c r="N160" s="193" t="s">
        <v>39</v>
      </c>
      <c r="O160" s="194">
        <v>6.0810000000000004</v>
      </c>
      <c r="P160" s="194">
        <f>O160*H160</f>
        <v>42.567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R160" s="197" t="s">
        <v>234</v>
      </c>
      <c r="AT160" s="197" t="s">
        <v>149</v>
      </c>
      <c r="AU160" s="197" t="s">
        <v>154</v>
      </c>
      <c r="AY160" s="198" t="s">
        <v>147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98" t="s">
        <v>154</v>
      </c>
      <c r="BK160" s="199">
        <f>ROUND(I160*H160,2)</f>
        <v>0</v>
      </c>
      <c r="BL160" s="198" t="s">
        <v>234</v>
      </c>
      <c r="BM160" s="197" t="s">
        <v>577</v>
      </c>
    </row>
    <row r="161" spans="1:65" s="196" customFormat="1" ht="16.5" customHeight="1">
      <c r="A161" s="182"/>
      <c r="B161" s="183"/>
      <c r="C161" s="200" t="s">
        <v>578</v>
      </c>
      <c r="D161" s="200" t="s">
        <v>227</v>
      </c>
      <c r="E161" s="201" t="s">
        <v>579</v>
      </c>
      <c r="F161" s="202" t="s">
        <v>580</v>
      </c>
      <c r="G161" s="203" t="s">
        <v>176</v>
      </c>
      <c r="H161" s="204">
        <v>7</v>
      </c>
      <c r="I161" s="205"/>
      <c r="J161" s="205">
        <f>ROUND(I161*H161,2)</f>
        <v>0</v>
      </c>
      <c r="K161" s="206"/>
      <c r="L161" s="207"/>
      <c r="M161" s="208" t="s">
        <v>1</v>
      </c>
      <c r="N161" s="209" t="s">
        <v>39</v>
      </c>
      <c r="O161" s="194">
        <v>0</v>
      </c>
      <c r="P161" s="194">
        <f>O161*H161</f>
        <v>0</v>
      </c>
      <c r="Q161" s="194">
        <v>1.0999999999999999E-2</v>
      </c>
      <c r="R161" s="194">
        <f>Q161*H161</f>
        <v>7.6999999999999999E-2</v>
      </c>
      <c r="S161" s="194">
        <v>0</v>
      </c>
      <c r="T161" s="195">
        <f>S161*H161</f>
        <v>0</v>
      </c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R161" s="197" t="s">
        <v>293</v>
      </c>
      <c r="AT161" s="197" t="s">
        <v>227</v>
      </c>
      <c r="AU161" s="197" t="s">
        <v>154</v>
      </c>
      <c r="AY161" s="198" t="s">
        <v>147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98" t="s">
        <v>154</v>
      </c>
      <c r="BK161" s="199">
        <f>ROUND(I161*H161,2)</f>
        <v>0</v>
      </c>
      <c r="BL161" s="198" t="s">
        <v>234</v>
      </c>
      <c r="BM161" s="197" t="s">
        <v>581</v>
      </c>
    </row>
    <row r="162" spans="1:65" s="196" customFormat="1" ht="24" customHeight="1">
      <c r="A162" s="182"/>
      <c r="B162" s="183"/>
      <c r="C162" s="184" t="s">
        <v>582</v>
      </c>
      <c r="D162" s="184" t="s">
        <v>149</v>
      </c>
      <c r="E162" s="185" t="s">
        <v>335</v>
      </c>
      <c r="F162" s="186" t="s">
        <v>336</v>
      </c>
      <c r="G162" s="187" t="s">
        <v>212</v>
      </c>
      <c r="H162" s="188">
        <v>7.6999999999999999E-2</v>
      </c>
      <c r="I162" s="189"/>
      <c r="J162" s="189">
        <f>ROUND(I162*H162,2)</f>
        <v>0</v>
      </c>
      <c r="K162" s="190"/>
      <c r="L162" s="191"/>
      <c r="M162" s="192" t="s">
        <v>1</v>
      </c>
      <c r="N162" s="193" t="s">
        <v>39</v>
      </c>
      <c r="O162" s="194">
        <v>3.3029999999999999</v>
      </c>
      <c r="P162" s="194">
        <f>O162*H162</f>
        <v>0.25433099999999997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R162" s="197" t="s">
        <v>234</v>
      </c>
      <c r="AT162" s="197" t="s">
        <v>149</v>
      </c>
      <c r="AU162" s="197" t="s">
        <v>154</v>
      </c>
      <c r="AY162" s="198" t="s">
        <v>147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98" t="s">
        <v>154</v>
      </c>
      <c r="BK162" s="199">
        <f>ROUND(I162*H162,2)</f>
        <v>0</v>
      </c>
      <c r="BL162" s="198" t="s">
        <v>234</v>
      </c>
      <c r="BM162" s="197" t="s">
        <v>583</v>
      </c>
    </row>
    <row r="163" spans="1:65" s="210" customFormat="1" ht="25.9" customHeight="1">
      <c r="B163" s="211"/>
      <c r="D163" s="212" t="s">
        <v>72</v>
      </c>
      <c r="E163" s="221" t="s">
        <v>227</v>
      </c>
      <c r="F163" s="221" t="s">
        <v>350</v>
      </c>
      <c r="J163" s="222">
        <f>BK163</f>
        <v>0</v>
      </c>
      <c r="L163" s="211"/>
      <c r="M163" s="215"/>
      <c r="N163" s="216"/>
      <c r="O163" s="216"/>
      <c r="P163" s="217">
        <f>P164</f>
        <v>0</v>
      </c>
      <c r="Q163" s="216"/>
      <c r="R163" s="217">
        <f>R164</f>
        <v>0</v>
      </c>
      <c r="S163" s="216"/>
      <c r="T163" s="218">
        <f>T164</f>
        <v>0</v>
      </c>
      <c r="AR163" s="212" t="s">
        <v>193</v>
      </c>
      <c r="AT163" s="219" t="s">
        <v>72</v>
      </c>
      <c r="AU163" s="219" t="s">
        <v>73</v>
      </c>
      <c r="AY163" s="212" t="s">
        <v>147</v>
      </c>
      <c r="BK163" s="220">
        <f>BK164</f>
        <v>0</v>
      </c>
    </row>
    <row r="164" spans="1:65" s="210" customFormat="1" ht="22.9" customHeight="1">
      <c r="B164" s="211"/>
      <c r="D164" s="212" t="s">
        <v>72</v>
      </c>
      <c r="E164" s="213" t="s">
        <v>584</v>
      </c>
      <c r="F164" s="213" t="s">
        <v>585</v>
      </c>
      <c r="J164" s="214">
        <f>BK164</f>
        <v>0</v>
      </c>
      <c r="L164" s="211"/>
      <c r="M164" s="215"/>
      <c r="N164" s="216"/>
      <c r="O164" s="216"/>
      <c r="P164" s="217">
        <f>SUM(P165:P174)</f>
        <v>0</v>
      </c>
      <c r="Q164" s="216"/>
      <c r="R164" s="217">
        <f>SUM(R165:R174)</f>
        <v>0</v>
      </c>
      <c r="S164" s="216"/>
      <c r="T164" s="218">
        <f>SUM(T165:T174)</f>
        <v>0</v>
      </c>
      <c r="AR164" s="212" t="s">
        <v>193</v>
      </c>
      <c r="AT164" s="219" t="s">
        <v>72</v>
      </c>
      <c r="AU164" s="219" t="s">
        <v>81</v>
      </c>
      <c r="AY164" s="212" t="s">
        <v>147</v>
      </c>
      <c r="BK164" s="220">
        <f>SUM(BK165:BK174)</f>
        <v>0</v>
      </c>
    </row>
    <row r="165" spans="1:65" s="196" customFormat="1" ht="16.5" customHeight="1">
      <c r="A165" s="182"/>
      <c r="B165" s="183"/>
      <c r="C165" s="184" t="s">
        <v>348</v>
      </c>
      <c r="D165" s="184" t="s">
        <v>149</v>
      </c>
      <c r="E165" s="185" t="s">
        <v>586</v>
      </c>
      <c r="F165" s="186" t="s">
        <v>587</v>
      </c>
      <c r="G165" s="187" t="s">
        <v>301</v>
      </c>
      <c r="H165" s="188">
        <v>5</v>
      </c>
      <c r="I165" s="189"/>
      <c r="J165" s="189">
        <f>ROUND(I165*H165,2)</f>
        <v>0</v>
      </c>
      <c r="K165" s="190"/>
      <c r="L165" s="191"/>
      <c r="M165" s="192" t="s">
        <v>1</v>
      </c>
      <c r="N165" s="193" t="s">
        <v>39</v>
      </c>
      <c r="O165" s="194">
        <v>0</v>
      </c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R165" s="197" t="s">
        <v>153</v>
      </c>
      <c r="AT165" s="197" t="s">
        <v>149</v>
      </c>
      <c r="AU165" s="197" t="s">
        <v>154</v>
      </c>
      <c r="AY165" s="198" t="s">
        <v>147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98" t="s">
        <v>154</v>
      </c>
      <c r="BK165" s="199">
        <f>ROUND(I165*H165,2)</f>
        <v>0</v>
      </c>
      <c r="BL165" s="198" t="s">
        <v>153</v>
      </c>
      <c r="BM165" s="197" t="s">
        <v>588</v>
      </c>
    </row>
    <row r="166" spans="1:65" s="196" customFormat="1" ht="99">
      <c r="A166" s="182"/>
      <c r="B166" s="191"/>
      <c r="C166" s="182"/>
      <c r="D166" s="223" t="s">
        <v>258</v>
      </c>
      <c r="E166" s="182"/>
      <c r="F166" s="224" t="s">
        <v>1232</v>
      </c>
      <c r="G166" s="182"/>
      <c r="H166" s="182"/>
      <c r="I166" s="182"/>
      <c r="J166" s="182"/>
      <c r="K166" s="182"/>
      <c r="L166" s="191"/>
      <c r="M166" s="225"/>
      <c r="N166" s="226"/>
      <c r="O166" s="227"/>
      <c r="P166" s="227"/>
      <c r="Q166" s="227"/>
      <c r="R166" s="227"/>
      <c r="S166" s="227"/>
      <c r="T166" s="228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T166" s="198" t="s">
        <v>258</v>
      </c>
      <c r="AU166" s="198" t="s">
        <v>154</v>
      </c>
    </row>
    <row r="167" spans="1:65" s="196" customFormat="1" ht="16.5" customHeight="1">
      <c r="A167" s="182"/>
      <c r="B167" s="183"/>
      <c r="C167" s="184" t="s">
        <v>589</v>
      </c>
      <c r="D167" s="184" t="s">
        <v>149</v>
      </c>
      <c r="E167" s="185" t="s">
        <v>590</v>
      </c>
      <c r="F167" s="186" t="s">
        <v>591</v>
      </c>
      <c r="G167" s="187" t="s">
        <v>301</v>
      </c>
      <c r="H167" s="188">
        <v>5</v>
      </c>
      <c r="I167" s="189"/>
      <c r="J167" s="189">
        <f>ROUND(I167*H167,2)</f>
        <v>0</v>
      </c>
      <c r="K167" s="190"/>
      <c r="L167" s="191"/>
      <c r="M167" s="192" t="s">
        <v>1</v>
      </c>
      <c r="N167" s="193" t="s">
        <v>39</v>
      </c>
      <c r="O167" s="194">
        <v>0</v>
      </c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R167" s="197" t="s">
        <v>153</v>
      </c>
      <c r="AT167" s="197" t="s">
        <v>149</v>
      </c>
      <c r="AU167" s="197" t="s">
        <v>154</v>
      </c>
      <c r="AY167" s="198" t="s">
        <v>147</v>
      </c>
      <c r="BE167" s="199">
        <f>IF(N167="základná",J167,0)</f>
        <v>0</v>
      </c>
      <c r="BF167" s="199">
        <f>IF(N167="znížená",J167,0)</f>
        <v>0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98" t="s">
        <v>154</v>
      </c>
      <c r="BK167" s="199">
        <f>ROUND(I167*H167,2)</f>
        <v>0</v>
      </c>
      <c r="BL167" s="198" t="s">
        <v>153</v>
      </c>
      <c r="BM167" s="197" t="s">
        <v>592</v>
      </c>
    </row>
    <row r="168" spans="1:65" s="196" customFormat="1" ht="27">
      <c r="A168" s="182"/>
      <c r="B168" s="191"/>
      <c r="C168" s="182"/>
      <c r="D168" s="223" t="s">
        <v>258</v>
      </c>
      <c r="E168" s="182"/>
      <c r="F168" s="224" t="s">
        <v>593</v>
      </c>
      <c r="G168" s="182"/>
      <c r="H168" s="182"/>
      <c r="I168" s="182"/>
      <c r="J168" s="182"/>
      <c r="K168" s="182"/>
      <c r="L168" s="191"/>
      <c r="M168" s="225"/>
      <c r="N168" s="226"/>
      <c r="O168" s="227"/>
      <c r="P168" s="227"/>
      <c r="Q168" s="227"/>
      <c r="R168" s="227"/>
      <c r="S168" s="227"/>
      <c r="T168" s="228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T168" s="198" t="s">
        <v>258</v>
      </c>
      <c r="AU168" s="198" t="s">
        <v>154</v>
      </c>
    </row>
    <row r="169" spans="1:65" s="196" customFormat="1" ht="16.5" customHeight="1">
      <c r="A169" s="182"/>
      <c r="B169" s="183"/>
      <c r="C169" s="184" t="s">
        <v>340</v>
      </c>
      <c r="D169" s="184" t="s">
        <v>149</v>
      </c>
      <c r="E169" s="185" t="s">
        <v>594</v>
      </c>
      <c r="F169" s="186" t="s">
        <v>595</v>
      </c>
      <c r="G169" s="187" t="s">
        <v>284</v>
      </c>
      <c r="H169" s="188">
        <v>145</v>
      </c>
      <c r="I169" s="189"/>
      <c r="J169" s="189">
        <f>ROUND(I169*H169,2)</f>
        <v>0</v>
      </c>
      <c r="K169" s="190"/>
      <c r="L169" s="191"/>
      <c r="M169" s="192" t="s">
        <v>1</v>
      </c>
      <c r="N169" s="193" t="s">
        <v>39</v>
      </c>
      <c r="O169" s="194">
        <v>0</v>
      </c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R169" s="197" t="s">
        <v>153</v>
      </c>
      <c r="AT169" s="197" t="s">
        <v>149</v>
      </c>
      <c r="AU169" s="197" t="s">
        <v>154</v>
      </c>
      <c r="AY169" s="198" t="s">
        <v>147</v>
      </c>
      <c r="BE169" s="199">
        <f>IF(N169="základná",J169,0)</f>
        <v>0</v>
      </c>
      <c r="BF169" s="199">
        <f>IF(N169="znížená",J169,0)</f>
        <v>0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98" t="s">
        <v>154</v>
      </c>
      <c r="BK169" s="199">
        <f>ROUND(I169*H169,2)</f>
        <v>0</v>
      </c>
      <c r="BL169" s="198" t="s">
        <v>153</v>
      </c>
      <c r="BM169" s="197" t="s">
        <v>596</v>
      </c>
    </row>
    <row r="170" spans="1:65" s="196" customFormat="1" ht="135">
      <c r="A170" s="182"/>
      <c r="B170" s="191"/>
      <c r="C170" s="182"/>
      <c r="D170" s="223" t="s">
        <v>258</v>
      </c>
      <c r="E170" s="182"/>
      <c r="F170" s="224" t="s">
        <v>1231</v>
      </c>
      <c r="G170" s="182"/>
      <c r="H170" s="182"/>
      <c r="I170" s="182"/>
      <c r="J170" s="182"/>
      <c r="K170" s="182"/>
      <c r="L170" s="191"/>
      <c r="M170" s="225"/>
      <c r="N170" s="226"/>
      <c r="O170" s="227"/>
      <c r="P170" s="227"/>
      <c r="Q170" s="227"/>
      <c r="R170" s="227"/>
      <c r="S170" s="227"/>
      <c r="T170" s="228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T170" s="198" t="s">
        <v>258</v>
      </c>
      <c r="AU170" s="198" t="s">
        <v>154</v>
      </c>
    </row>
    <row r="171" spans="1:65" s="196" customFormat="1" ht="16.5" customHeight="1">
      <c r="A171" s="182"/>
      <c r="B171" s="183"/>
      <c r="C171" s="184" t="s">
        <v>344</v>
      </c>
      <c r="D171" s="184" t="s">
        <v>149</v>
      </c>
      <c r="E171" s="185" t="s">
        <v>597</v>
      </c>
      <c r="F171" s="186" t="s">
        <v>598</v>
      </c>
      <c r="G171" s="187" t="s">
        <v>301</v>
      </c>
      <c r="H171" s="188">
        <v>1</v>
      </c>
      <c r="I171" s="189"/>
      <c r="J171" s="189">
        <f>ROUND(I171*H171,2)</f>
        <v>0</v>
      </c>
      <c r="K171" s="190"/>
      <c r="L171" s="191"/>
      <c r="M171" s="192" t="s">
        <v>1</v>
      </c>
      <c r="N171" s="193" t="s">
        <v>39</v>
      </c>
      <c r="O171" s="194">
        <v>0</v>
      </c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R171" s="197" t="s">
        <v>153</v>
      </c>
      <c r="AT171" s="197" t="s">
        <v>149</v>
      </c>
      <c r="AU171" s="197" t="s">
        <v>154</v>
      </c>
      <c r="AY171" s="198" t="s">
        <v>147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98" t="s">
        <v>154</v>
      </c>
      <c r="BK171" s="199">
        <f>ROUND(I171*H171,2)</f>
        <v>0</v>
      </c>
      <c r="BL171" s="198" t="s">
        <v>153</v>
      </c>
      <c r="BM171" s="197" t="s">
        <v>599</v>
      </c>
    </row>
    <row r="172" spans="1:65" s="196" customFormat="1" ht="90">
      <c r="A172" s="182"/>
      <c r="B172" s="191"/>
      <c r="C172" s="182"/>
      <c r="D172" s="223" t="s">
        <v>258</v>
      </c>
      <c r="E172" s="182"/>
      <c r="F172" s="224" t="s">
        <v>1233</v>
      </c>
      <c r="G172" s="182"/>
      <c r="H172" s="182"/>
      <c r="I172" s="182"/>
      <c r="J172" s="182"/>
      <c r="K172" s="182"/>
      <c r="L172" s="191"/>
      <c r="M172" s="225"/>
      <c r="N172" s="226"/>
      <c r="O172" s="227"/>
      <c r="P172" s="227"/>
      <c r="Q172" s="227"/>
      <c r="R172" s="227"/>
      <c r="S172" s="227"/>
      <c r="T172" s="228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T172" s="198" t="s">
        <v>258</v>
      </c>
      <c r="AU172" s="198" t="s">
        <v>154</v>
      </c>
    </row>
    <row r="173" spans="1:65" s="196" customFormat="1" ht="16.5" customHeight="1">
      <c r="A173" s="182"/>
      <c r="B173" s="183"/>
      <c r="C173" s="184" t="s">
        <v>600</v>
      </c>
      <c r="D173" s="184" t="s">
        <v>149</v>
      </c>
      <c r="E173" s="185" t="s">
        <v>601</v>
      </c>
      <c r="F173" s="186" t="s">
        <v>602</v>
      </c>
      <c r="G173" s="187" t="s">
        <v>301</v>
      </c>
      <c r="H173" s="188">
        <v>1</v>
      </c>
      <c r="I173" s="189"/>
      <c r="J173" s="189">
        <f>ROUND(I173*H173,2)</f>
        <v>0</v>
      </c>
      <c r="K173" s="190"/>
      <c r="L173" s="191"/>
      <c r="M173" s="192" t="s">
        <v>1</v>
      </c>
      <c r="N173" s="193" t="s">
        <v>39</v>
      </c>
      <c r="O173" s="194">
        <v>0</v>
      </c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R173" s="197" t="s">
        <v>153</v>
      </c>
      <c r="AT173" s="197" t="s">
        <v>149</v>
      </c>
      <c r="AU173" s="197" t="s">
        <v>154</v>
      </c>
      <c r="AY173" s="198" t="s">
        <v>147</v>
      </c>
      <c r="BE173" s="199">
        <f>IF(N173="základná",J173,0)</f>
        <v>0</v>
      </c>
      <c r="BF173" s="199">
        <f>IF(N173="znížená",J173,0)</f>
        <v>0</v>
      </c>
      <c r="BG173" s="199">
        <f>IF(N173="zákl. prenesená",J173,0)</f>
        <v>0</v>
      </c>
      <c r="BH173" s="199">
        <f>IF(N173="zníž. prenesená",J173,0)</f>
        <v>0</v>
      </c>
      <c r="BI173" s="199">
        <f>IF(N173="nulová",J173,0)</f>
        <v>0</v>
      </c>
      <c r="BJ173" s="198" t="s">
        <v>154</v>
      </c>
      <c r="BK173" s="199">
        <f>ROUND(I173*H173,2)</f>
        <v>0</v>
      </c>
      <c r="BL173" s="198" t="s">
        <v>153</v>
      </c>
      <c r="BM173" s="197" t="s">
        <v>603</v>
      </c>
    </row>
    <row r="174" spans="1:65" s="196" customFormat="1" ht="315">
      <c r="A174" s="182"/>
      <c r="B174" s="191"/>
      <c r="C174" s="182"/>
      <c r="D174" s="223" t="s">
        <v>258</v>
      </c>
      <c r="E174" s="182"/>
      <c r="F174" s="224" t="s">
        <v>604</v>
      </c>
      <c r="G174" s="182"/>
      <c r="H174" s="182"/>
      <c r="I174" s="182"/>
      <c r="J174" s="182"/>
      <c r="K174" s="182"/>
      <c r="L174" s="191"/>
      <c r="M174" s="225"/>
      <c r="N174" s="226"/>
      <c r="O174" s="227"/>
      <c r="P174" s="227"/>
      <c r="Q174" s="227"/>
      <c r="R174" s="227"/>
      <c r="S174" s="227"/>
      <c r="T174" s="228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T174" s="198" t="s">
        <v>258</v>
      </c>
      <c r="AU174" s="198" t="s">
        <v>154</v>
      </c>
    </row>
    <row r="175" spans="1:65" s="210" customFormat="1" ht="25.9" customHeight="1">
      <c r="B175" s="211"/>
      <c r="D175" s="212" t="s">
        <v>72</v>
      </c>
      <c r="E175" s="221" t="s">
        <v>494</v>
      </c>
      <c r="F175" s="221" t="s">
        <v>495</v>
      </c>
      <c r="J175" s="222">
        <f>BK175</f>
        <v>0</v>
      </c>
      <c r="L175" s="211"/>
      <c r="M175" s="215"/>
      <c r="N175" s="216"/>
      <c r="O175" s="216"/>
      <c r="P175" s="217">
        <f>SUM(P176:P184)</f>
        <v>0</v>
      </c>
      <c r="Q175" s="216"/>
      <c r="R175" s="217">
        <f>SUM(R176:R184)</f>
        <v>0</v>
      </c>
      <c r="S175" s="216"/>
      <c r="T175" s="218">
        <f>SUM(T176:T184)</f>
        <v>0</v>
      </c>
      <c r="AR175" s="212" t="s">
        <v>159</v>
      </c>
      <c r="AT175" s="219" t="s">
        <v>72</v>
      </c>
      <c r="AU175" s="219" t="s">
        <v>73</v>
      </c>
      <c r="AY175" s="212" t="s">
        <v>147</v>
      </c>
      <c r="BK175" s="220">
        <f>SUM(BK176:BK184)</f>
        <v>0</v>
      </c>
    </row>
    <row r="176" spans="1:65" s="196" customFormat="1" ht="24" customHeight="1">
      <c r="A176" s="182"/>
      <c r="B176" s="183"/>
      <c r="C176" s="184" t="s">
        <v>293</v>
      </c>
      <c r="D176" s="184" t="s">
        <v>149</v>
      </c>
      <c r="E176" s="185" t="s">
        <v>497</v>
      </c>
      <c r="F176" s="186" t="s">
        <v>498</v>
      </c>
      <c r="G176" s="187" t="s">
        <v>499</v>
      </c>
      <c r="H176" s="188">
        <v>1</v>
      </c>
      <c r="I176" s="189"/>
      <c r="J176" s="189">
        <f t="shared" ref="J176:J184" si="30">ROUND(I176*H176,2)</f>
        <v>0</v>
      </c>
      <c r="K176" s="190"/>
      <c r="L176" s="191"/>
      <c r="M176" s="192" t="s">
        <v>1</v>
      </c>
      <c r="N176" s="193" t="s">
        <v>39</v>
      </c>
      <c r="O176" s="194">
        <v>0</v>
      </c>
      <c r="P176" s="194">
        <f t="shared" ref="P176:P184" si="31">O176*H176</f>
        <v>0</v>
      </c>
      <c r="Q176" s="194">
        <v>0</v>
      </c>
      <c r="R176" s="194">
        <f t="shared" ref="R176:R184" si="32">Q176*H176</f>
        <v>0</v>
      </c>
      <c r="S176" s="194">
        <v>0</v>
      </c>
      <c r="T176" s="195">
        <f t="shared" ref="T176:T184" si="33">S176*H176</f>
        <v>0</v>
      </c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R176" s="197" t="s">
        <v>500</v>
      </c>
      <c r="AT176" s="197" t="s">
        <v>149</v>
      </c>
      <c r="AU176" s="197" t="s">
        <v>81</v>
      </c>
      <c r="AY176" s="198" t="s">
        <v>147</v>
      </c>
      <c r="BE176" s="199">
        <f t="shared" ref="BE176:BE184" si="34">IF(N176="základná",J176,0)</f>
        <v>0</v>
      </c>
      <c r="BF176" s="199">
        <f t="shared" ref="BF176:BF184" si="35">IF(N176="znížená",J176,0)</f>
        <v>0</v>
      </c>
      <c r="BG176" s="199">
        <f t="shared" ref="BG176:BG184" si="36">IF(N176="zákl. prenesená",J176,0)</f>
        <v>0</v>
      </c>
      <c r="BH176" s="199">
        <f t="shared" ref="BH176:BH184" si="37">IF(N176="zníž. prenesená",J176,0)</f>
        <v>0</v>
      </c>
      <c r="BI176" s="199">
        <f t="shared" ref="BI176:BI184" si="38">IF(N176="nulová",J176,0)</f>
        <v>0</v>
      </c>
      <c r="BJ176" s="198" t="s">
        <v>154</v>
      </c>
      <c r="BK176" s="199">
        <f t="shared" ref="BK176:BK184" si="39">ROUND(I176*H176,2)</f>
        <v>0</v>
      </c>
      <c r="BL176" s="198" t="s">
        <v>500</v>
      </c>
      <c r="BM176" s="197" t="s">
        <v>605</v>
      </c>
    </row>
    <row r="177" spans="1:65" s="196" customFormat="1" ht="24" customHeight="1">
      <c r="A177" s="182"/>
      <c r="B177" s="183"/>
      <c r="C177" s="184" t="s">
        <v>298</v>
      </c>
      <c r="D177" s="184" t="s">
        <v>149</v>
      </c>
      <c r="E177" s="185" t="s">
        <v>503</v>
      </c>
      <c r="F177" s="186" t="s">
        <v>504</v>
      </c>
      <c r="G177" s="187" t="s">
        <v>499</v>
      </c>
      <c r="H177" s="188">
        <v>1</v>
      </c>
      <c r="I177" s="189"/>
      <c r="J177" s="189">
        <f t="shared" si="30"/>
        <v>0</v>
      </c>
      <c r="K177" s="190"/>
      <c r="L177" s="191"/>
      <c r="M177" s="192" t="s">
        <v>1</v>
      </c>
      <c r="N177" s="193" t="s">
        <v>39</v>
      </c>
      <c r="O177" s="194">
        <v>0</v>
      </c>
      <c r="P177" s="194">
        <f t="shared" si="31"/>
        <v>0</v>
      </c>
      <c r="Q177" s="194">
        <v>0</v>
      </c>
      <c r="R177" s="194">
        <f t="shared" si="32"/>
        <v>0</v>
      </c>
      <c r="S177" s="194">
        <v>0</v>
      </c>
      <c r="T177" s="195">
        <f t="shared" si="33"/>
        <v>0</v>
      </c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R177" s="197" t="s">
        <v>500</v>
      </c>
      <c r="AT177" s="197" t="s">
        <v>149</v>
      </c>
      <c r="AU177" s="197" t="s">
        <v>81</v>
      </c>
      <c r="AY177" s="198" t="s">
        <v>147</v>
      </c>
      <c r="BE177" s="199">
        <f t="shared" si="34"/>
        <v>0</v>
      </c>
      <c r="BF177" s="199">
        <f t="shared" si="35"/>
        <v>0</v>
      </c>
      <c r="BG177" s="199">
        <f t="shared" si="36"/>
        <v>0</v>
      </c>
      <c r="BH177" s="199">
        <f t="shared" si="37"/>
        <v>0</v>
      </c>
      <c r="BI177" s="199">
        <f t="shared" si="38"/>
        <v>0</v>
      </c>
      <c r="BJ177" s="198" t="s">
        <v>154</v>
      </c>
      <c r="BK177" s="199">
        <f t="shared" si="39"/>
        <v>0</v>
      </c>
      <c r="BL177" s="198" t="s">
        <v>500</v>
      </c>
      <c r="BM177" s="197" t="s">
        <v>606</v>
      </c>
    </row>
    <row r="178" spans="1:65" s="2" customFormat="1" ht="24" customHeight="1">
      <c r="A178" s="26"/>
      <c r="B178" s="138"/>
      <c r="C178" s="139" t="s">
        <v>290</v>
      </c>
      <c r="D178" s="139" t="s">
        <v>149</v>
      </c>
      <c r="E178" s="140" t="s">
        <v>507</v>
      </c>
      <c r="F178" s="141" t="s">
        <v>508</v>
      </c>
      <c r="G178" s="142" t="s">
        <v>499</v>
      </c>
      <c r="H178" s="143">
        <v>1</v>
      </c>
      <c r="I178" s="144"/>
      <c r="J178" s="144">
        <f t="shared" si="30"/>
        <v>0</v>
      </c>
      <c r="K178" s="145"/>
      <c r="L178" s="27"/>
      <c r="M178" s="146" t="s">
        <v>1</v>
      </c>
      <c r="N178" s="147" t="s">
        <v>39</v>
      </c>
      <c r="O178" s="148">
        <v>0</v>
      </c>
      <c r="P178" s="148">
        <f t="shared" si="31"/>
        <v>0</v>
      </c>
      <c r="Q178" s="148">
        <v>0</v>
      </c>
      <c r="R178" s="148">
        <f t="shared" si="32"/>
        <v>0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500</v>
      </c>
      <c r="AT178" s="150" t="s">
        <v>149</v>
      </c>
      <c r="AU178" s="150" t="s">
        <v>81</v>
      </c>
      <c r="AY178" s="14" t="s">
        <v>147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154</v>
      </c>
      <c r="BK178" s="151">
        <f t="shared" si="39"/>
        <v>0</v>
      </c>
      <c r="BL178" s="14" t="s">
        <v>500</v>
      </c>
      <c r="BM178" s="150" t="s">
        <v>607</v>
      </c>
    </row>
    <row r="179" spans="1:65" s="2" customFormat="1" ht="16.5" customHeight="1">
      <c r="A179" s="26"/>
      <c r="B179" s="138"/>
      <c r="C179" s="139" t="s">
        <v>608</v>
      </c>
      <c r="D179" s="139" t="s">
        <v>149</v>
      </c>
      <c r="E179" s="140" t="s">
        <v>511</v>
      </c>
      <c r="F179" s="141" t="s">
        <v>512</v>
      </c>
      <c r="G179" s="142" t="s">
        <v>499</v>
      </c>
      <c r="H179" s="143">
        <v>1</v>
      </c>
      <c r="I179" s="144"/>
      <c r="J179" s="144">
        <f t="shared" si="30"/>
        <v>0</v>
      </c>
      <c r="K179" s="145"/>
      <c r="L179" s="27"/>
      <c r="M179" s="146" t="s">
        <v>1</v>
      </c>
      <c r="N179" s="147" t="s">
        <v>39</v>
      </c>
      <c r="O179" s="148">
        <v>0</v>
      </c>
      <c r="P179" s="148">
        <f t="shared" si="31"/>
        <v>0</v>
      </c>
      <c r="Q179" s="148">
        <v>0</v>
      </c>
      <c r="R179" s="148">
        <f t="shared" si="32"/>
        <v>0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500</v>
      </c>
      <c r="AT179" s="150" t="s">
        <v>149</v>
      </c>
      <c r="AU179" s="150" t="s">
        <v>81</v>
      </c>
      <c r="AY179" s="14" t="s">
        <v>147</v>
      </c>
      <c r="BE179" s="151">
        <f t="shared" si="34"/>
        <v>0</v>
      </c>
      <c r="BF179" s="151">
        <f t="shared" si="35"/>
        <v>0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154</v>
      </c>
      <c r="BK179" s="151">
        <f t="shared" si="39"/>
        <v>0</v>
      </c>
      <c r="BL179" s="14" t="s">
        <v>500</v>
      </c>
      <c r="BM179" s="150" t="s">
        <v>609</v>
      </c>
    </row>
    <row r="180" spans="1:65" s="2" customFormat="1" ht="24" customHeight="1">
      <c r="A180" s="26"/>
      <c r="B180" s="138"/>
      <c r="C180" s="139" t="s">
        <v>307</v>
      </c>
      <c r="D180" s="139" t="s">
        <v>149</v>
      </c>
      <c r="E180" s="140" t="s">
        <v>515</v>
      </c>
      <c r="F180" s="141" t="s">
        <v>516</v>
      </c>
      <c r="G180" s="142" t="s">
        <v>499</v>
      </c>
      <c r="H180" s="143">
        <v>1</v>
      </c>
      <c r="I180" s="144"/>
      <c r="J180" s="144">
        <f t="shared" si="30"/>
        <v>0</v>
      </c>
      <c r="K180" s="145"/>
      <c r="L180" s="27"/>
      <c r="M180" s="146" t="s">
        <v>1</v>
      </c>
      <c r="N180" s="147" t="s">
        <v>39</v>
      </c>
      <c r="O180" s="148">
        <v>0</v>
      </c>
      <c r="P180" s="148">
        <f t="shared" si="31"/>
        <v>0</v>
      </c>
      <c r="Q180" s="148">
        <v>0</v>
      </c>
      <c r="R180" s="148">
        <f t="shared" si="32"/>
        <v>0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500</v>
      </c>
      <c r="AT180" s="150" t="s">
        <v>149</v>
      </c>
      <c r="AU180" s="150" t="s">
        <v>81</v>
      </c>
      <c r="AY180" s="14" t="s">
        <v>147</v>
      </c>
      <c r="BE180" s="151">
        <f t="shared" si="34"/>
        <v>0</v>
      </c>
      <c r="BF180" s="151">
        <f t="shared" si="35"/>
        <v>0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154</v>
      </c>
      <c r="BK180" s="151">
        <f t="shared" si="39"/>
        <v>0</v>
      </c>
      <c r="BL180" s="14" t="s">
        <v>500</v>
      </c>
      <c r="BM180" s="150" t="s">
        <v>610</v>
      </c>
    </row>
    <row r="181" spans="1:65" s="2" customFormat="1" ht="16.5" customHeight="1">
      <c r="A181" s="26"/>
      <c r="B181" s="138"/>
      <c r="C181" s="139" t="s">
        <v>303</v>
      </c>
      <c r="D181" s="139" t="s">
        <v>149</v>
      </c>
      <c r="E181" s="140" t="s">
        <v>519</v>
      </c>
      <c r="F181" s="141" t="s">
        <v>520</v>
      </c>
      <c r="G181" s="142" t="s">
        <v>499</v>
      </c>
      <c r="H181" s="143">
        <v>1</v>
      </c>
      <c r="I181" s="144"/>
      <c r="J181" s="144">
        <f t="shared" si="30"/>
        <v>0</v>
      </c>
      <c r="K181" s="145"/>
      <c r="L181" s="27"/>
      <c r="M181" s="146" t="s">
        <v>1</v>
      </c>
      <c r="N181" s="147" t="s">
        <v>39</v>
      </c>
      <c r="O181" s="148">
        <v>0</v>
      </c>
      <c r="P181" s="148">
        <f t="shared" si="31"/>
        <v>0</v>
      </c>
      <c r="Q181" s="148">
        <v>0</v>
      </c>
      <c r="R181" s="148">
        <f t="shared" si="32"/>
        <v>0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500</v>
      </c>
      <c r="AT181" s="150" t="s">
        <v>149</v>
      </c>
      <c r="AU181" s="150" t="s">
        <v>81</v>
      </c>
      <c r="AY181" s="14" t="s">
        <v>147</v>
      </c>
      <c r="BE181" s="151">
        <f t="shared" si="34"/>
        <v>0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154</v>
      </c>
      <c r="BK181" s="151">
        <f t="shared" si="39"/>
        <v>0</v>
      </c>
      <c r="BL181" s="14" t="s">
        <v>500</v>
      </c>
      <c r="BM181" s="150" t="s">
        <v>611</v>
      </c>
    </row>
    <row r="182" spans="1:65" s="2" customFormat="1" ht="24" customHeight="1">
      <c r="A182" s="26"/>
      <c r="B182" s="138"/>
      <c r="C182" s="139" t="s">
        <v>317</v>
      </c>
      <c r="D182" s="139" t="s">
        <v>149</v>
      </c>
      <c r="E182" s="140" t="s">
        <v>523</v>
      </c>
      <c r="F182" s="141" t="s">
        <v>524</v>
      </c>
      <c r="G182" s="142" t="s">
        <v>499</v>
      </c>
      <c r="H182" s="143">
        <v>1</v>
      </c>
      <c r="I182" s="144"/>
      <c r="J182" s="144">
        <f t="shared" si="30"/>
        <v>0</v>
      </c>
      <c r="K182" s="145"/>
      <c r="L182" s="27"/>
      <c r="M182" s="146" t="s">
        <v>1</v>
      </c>
      <c r="N182" s="147" t="s">
        <v>39</v>
      </c>
      <c r="O182" s="148">
        <v>0</v>
      </c>
      <c r="P182" s="148">
        <f t="shared" si="31"/>
        <v>0</v>
      </c>
      <c r="Q182" s="148">
        <v>0</v>
      </c>
      <c r="R182" s="148">
        <f t="shared" si="32"/>
        <v>0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500</v>
      </c>
      <c r="AT182" s="150" t="s">
        <v>149</v>
      </c>
      <c r="AU182" s="150" t="s">
        <v>81</v>
      </c>
      <c r="AY182" s="14" t="s">
        <v>147</v>
      </c>
      <c r="BE182" s="151">
        <f t="shared" si="34"/>
        <v>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154</v>
      </c>
      <c r="BK182" s="151">
        <f t="shared" si="39"/>
        <v>0</v>
      </c>
      <c r="BL182" s="14" t="s">
        <v>500</v>
      </c>
      <c r="BM182" s="150" t="s">
        <v>612</v>
      </c>
    </row>
    <row r="183" spans="1:65" s="2" customFormat="1" ht="24" customHeight="1">
      <c r="A183" s="26"/>
      <c r="B183" s="138"/>
      <c r="C183" s="139" t="s">
        <v>613</v>
      </c>
      <c r="D183" s="139" t="s">
        <v>149</v>
      </c>
      <c r="E183" s="140" t="s">
        <v>527</v>
      </c>
      <c r="F183" s="141" t="s">
        <v>528</v>
      </c>
      <c r="G183" s="142" t="s">
        <v>499</v>
      </c>
      <c r="H183" s="143">
        <v>1</v>
      </c>
      <c r="I183" s="144"/>
      <c r="J183" s="144">
        <f t="shared" si="30"/>
        <v>0</v>
      </c>
      <c r="K183" s="145"/>
      <c r="L183" s="27"/>
      <c r="M183" s="146" t="s">
        <v>1</v>
      </c>
      <c r="N183" s="147" t="s">
        <v>39</v>
      </c>
      <c r="O183" s="148">
        <v>0</v>
      </c>
      <c r="P183" s="148">
        <f t="shared" si="31"/>
        <v>0</v>
      </c>
      <c r="Q183" s="148">
        <v>0</v>
      </c>
      <c r="R183" s="148">
        <f t="shared" si="32"/>
        <v>0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500</v>
      </c>
      <c r="AT183" s="150" t="s">
        <v>149</v>
      </c>
      <c r="AU183" s="150" t="s">
        <v>81</v>
      </c>
      <c r="AY183" s="14" t="s">
        <v>147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154</v>
      </c>
      <c r="BK183" s="151">
        <f t="shared" si="39"/>
        <v>0</v>
      </c>
      <c r="BL183" s="14" t="s">
        <v>500</v>
      </c>
      <c r="BM183" s="150" t="s">
        <v>614</v>
      </c>
    </row>
    <row r="184" spans="1:65" s="2" customFormat="1" ht="16.5" customHeight="1">
      <c r="A184" s="26"/>
      <c r="B184" s="138"/>
      <c r="C184" s="139" t="s">
        <v>313</v>
      </c>
      <c r="D184" s="139" t="s">
        <v>149</v>
      </c>
      <c r="E184" s="140" t="s">
        <v>531</v>
      </c>
      <c r="F184" s="141" t="s">
        <v>532</v>
      </c>
      <c r="G184" s="142" t="s">
        <v>499</v>
      </c>
      <c r="H184" s="143">
        <v>1</v>
      </c>
      <c r="I184" s="144"/>
      <c r="J184" s="144">
        <f t="shared" si="30"/>
        <v>0</v>
      </c>
      <c r="K184" s="145"/>
      <c r="L184" s="27"/>
      <c r="M184" s="152" t="s">
        <v>1</v>
      </c>
      <c r="N184" s="153" t="s">
        <v>39</v>
      </c>
      <c r="O184" s="154">
        <v>0</v>
      </c>
      <c r="P184" s="154">
        <f t="shared" si="31"/>
        <v>0</v>
      </c>
      <c r="Q184" s="154">
        <v>0</v>
      </c>
      <c r="R184" s="154">
        <f t="shared" si="32"/>
        <v>0</v>
      </c>
      <c r="S184" s="154">
        <v>0</v>
      </c>
      <c r="T184" s="155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500</v>
      </c>
      <c r="AT184" s="150" t="s">
        <v>149</v>
      </c>
      <c r="AU184" s="150" t="s">
        <v>81</v>
      </c>
      <c r="AY184" s="14" t="s">
        <v>147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154</v>
      </c>
      <c r="BK184" s="151">
        <f t="shared" si="39"/>
        <v>0</v>
      </c>
      <c r="BL184" s="14" t="s">
        <v>500</v>
      </c>
      <c r="BM184" s="150" t="s">
        <v>615</v>
      </c>
    </row>
    <row r="185" spans="1:65" s="2" customFormat="1" ht="7" customHeight="1">
      <c r="A185" s="26"/>
      <c r="B185" s="41"/>
      <c r="C185" s="42"/>
      <c r="D185" s="42"/>
      <c r="E185" s="42"/>
      <c r="F185" s="42"/>
      <c r="G185" s="42"/>
      <c r="H185" s="42"/>
      <c r="I185" s="42"/>
      <c r="J185" s="42"/>
      <c r="K185" s="42"/>
      <c r="L185" s="27"/>
      <c r="M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</row>
  </sheetData>
  <autoFilter ref="C127:K18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8"/>
  <sheetViews>
    <sheetView showGridLines="0" topLeftCell="A119" workbookViewId="0">
      <selection activeCell="I124" sqref="I124:I13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616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ROUND((SUM(BE121:BE137)),  2)</f>
        <v>0</v>
      </c>
      <c r="G33" s="26"/>
      <c r="H33" s="26"/>
      <c r="I33" s="95">
        <v>0.2</v>
      </c>
      <c r="J33" s="94">
        <f>ROUND(((SUM(BE121:BE137))*I33),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ROUND((SUM(BF121:BF137)),  2)</f>
        <v>0</v>
      </c>
      <c r="G34" s="26"/>
      <c r="H34" s="26"/>
      <c r="I34" s="95">
        <v>0.2</v>
      </c>
      <c r="J34" s="94">
        <f>ROUND(((SUM(BF121:BF137))*I34),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ROUND((SUM(BG121:BG137)),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ROUND((SUM(BH121:BH137)),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ROUND((SUM(BI121:BI137)),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105 - OPORNÝ MÚR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J123</f>
        <v>0</v>
      </c>
      <c r="L98" s="111"/>
    </row>
    <row r="99" spans="1:31" s="10" customFormat="1" ht="19.899999999999999" hidden="1" customHeight="1">
      <c r="B99" s="111"/>
      <c r="D99" s="112" t="s">
        <v>180</v>
      </c>
      <c r="E99" s="113"/>
      <c r="F99" s="113"/>
      <c r="G99" s="113"/>
      <c r="H99" s="113"/>
      <c r="I99" s="113"/>
      <c r="J99" s="114">
        <f>J128</f>
        <v>0</v>
      </c>
      <c r="L99" s="111"/>
    </row>
    <row r="100" spans="1:31" s="10" customFormat="1" ht="19.899999999999999" hidden="1" customHeight="1">
      <c r="B100" s="111"/>
      <c r="D100" s="112" t="s">
        <v>181</v>
      </c>
      <c r="E100" s="113"/>
      <c r="F100" s="113"/>
      <c r="G100" s="113"/>
      <c r="H100" s="113"/>
      <c r="I100" s="113"/>
      <c r="J100" s="114">
        <f>J131</f>
        <v>0</v>
      </c>
      <c r="L100" s="111"/>
    </row>
    <row r="101" spans="1:31" s="10" customFormat="1" ht="19.899999999999999" hidden="1" customHeight="1">
      <c r="B101" s="111"/>
      <c r="D101" s="112" t="s">
        <v>183</v>
      </c>
      <c r="E101" s="113"/>
      <c r="F101" s="113"/>
      <c r="G101" s="113"/>
      <c r="H101" s="113"/>
      <c r="I101" s="113"/>
      <c r="J101" s="114">
        <f>J136</f>
        <v>0</v>
      </c>
      <c r="L101" s="111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7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7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5" customHeight="1">
      <c r="A108" s="26"/>
      <c r="B108" s="27"/>
      <c r="C108" s="18" t="s">
        <v>133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68" t="str">
        <f>E7</f>
        <v>VÝSTAVBA KOMPOSTÁRNE V MESTE ZLATÉ MORAVCE</v>
      </c>
      <c r="F111" s="269"/>
      <c r="G111" s="269"/>
      <c r="H111" s="269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50" t="str">
        <f>E9</f>
        <v>SO 105 - OPORNÝ MÚR</v>
      </c>
      <c r="F113" s="267"/>
      <c r="G113" s="267"/>
      <c r="H113" s="267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7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>Zlaté Moravce, p.č. 14160/1, 14160/5</v>
      </c>
      <c r="G115" s="26"/>
      <c r="H115" s="26"/>
      <c r="I115" s="23" t="s">
        <v>19</v>
      </c>
      <c r="J115" s="49" t="str">
        <f>IF(J12="","",J12)</f>
        <v>10. 12. 2019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7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21</v>
      </c>
      <c r="D117" s="26"/>
      <c r="E117" s="26"/>
      <c r="F117" s="21" t="str">
        <f>E15</f>
        <v>Mesto Zlaté Moravce</v>
      </c>
      <c r="G117" s="26"/>
      <c r="H117" s="26"/>
      <c r="I117" s="23" t="s">
        <v>27</v>
      </c>
      <c r="J117" s="24" t="str">
        <f>E21</f>
        <v>HESCON s.r.o.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25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30</v>
      </c>
      <c r="J118" s="24" t="str">
        <f>E24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4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134</v>
      </c>
      <c r="D120" s="118" t="s">
        <v>58</v>
      </c>
      <c r="E120" s="118" t="s">
        <v>54</v>
      </c>
      <c r="F120" s="118" t="s">
        <v>55</v>
      </c>
      <c r="G120" s="118" t="s">
        <v>135</v>
      </c>
      <c r="H120" s="118" t="s">
        <v>136</v>
      </c>
      <c r="I120" s="118" t="s">
        <v>137</v>
      </c>
      <c r="J120" s="119" t="s">
        <v>128</v>
      </c>
      <c r="K120" s="120" t="s">
        <v>138</v>
      </c>
      <c r="L120" s="121"/>
      <c r="M120" s="56" t="s">
        <v>1</v>
      </c>
      <c r="N120" s="57" t="s">
        <v>37</v>
      </c>
      <c r="O120" s="57" t="s">
        <v>139</v>
      </c>
      <c r="P120" s="57" t="s">
        <v>140</v>
      </c>
      <c r="Q120" s="57" t="s">
        <v>141</v>
      </c>
      <c r="R120" s="57" t="s">
        <v>142</v>
      </c>
      <c r="S120" s="57" t="s">
        <v>143</v>
      </c>
      <c r="T120" s="58" t="s">
        <v>144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129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</f>
        <v>5463.8861316899993</v>
      </c>
      <c r="Q121" s="60"/>
      <c r="R121" s="123">
        <f>R122</f>
        <v>1309.8094718980001</v>
      </c>
      <c r="S121" s="60"/>
      <c r="T121" s="124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72</v>
      </c>
      <c r="AU121" s="14" t="s">
        <v>130</v>
      </c>
      <c r="BK121" s="125">
        <f>BK122</f>
        <v>0</v>
      </c>
    </row>
    <row r="122" spans="1:65" s="12" customFormat="1" ht="25.9" customHeight="1">
      <c r="B122" s="126"/>
      <c r="D122" s="127" t="s">
        <v>72</v>
      </c>
      <c r="E122" s="128" t="s">
        <v>145</v>
      </c>
      <c r="F122" s="128" t="s">
        <v>146</v>
      </c>
      <c r="J122" s="129">
        <f>BK122</f>
        <v>0</v>
      </c>
      <c r="L122" s="126"/>
      <c r="M122" s="130"/>
      <c r="N122" s="131"/>
      <c r="O122" s="131"/>
      <c r="P122" s="132">
        <f>P123+P128+P131+P136</f>
        <v>5463.8861316899993</v>
      </c>
      <c r="Q122" s="131"/>
      <c r="R122" s="132">
        <f>R123+R128+R131+R136</f>
        <v>1309.8094718980001</v>
      </c>
      <c r="S122" s="131"/>
      <c r="T122" s="133">
        <f>T123+T128+T131+T136</f>
        <v>0</v>
      </c>
      <c r="AR122" s="127" t="s">
        <v>81</v>
      </c>
      <c r="AT122" s="134" t="s">
        <v>72</v>
      </c>
      <c r="AU122" s="134" t="s">
        <v>73</v>
      </c>
      <c r="AY122" s="127" t="s">
        <v>147</v>
      </c>
      <c r="BK122" s="135">
        <f>BK123+BK128+BK131+BK136</f>
        <v>0</v>
      </c>
    </row>
    <row r="123" spans="1:65" s="12" customFormat="1" ht="22.9" customHeight="1">
      <c r="B123" s="126"/>
      <c r="D123" s="127" t="s">
        <v>72</v>
      </c>
      <c r="E123" s="136" t="s">
        <v>81</v>
      </c>
      <c r="F123" s="136" t="s">
        <v>148</v>
      </c>
      <c r="J123" s="137">
        <f>BK123</f>
        <v>0</v>
      </c>
      <c r="L123" s="126"/>
      <c r="M123" s="130"/>
      <c r="N123" s="131"/>
      <c r="O123" s="131"/>
      <c r="P123" s="132">
        <f>SUM(P124:P127)</f>
        <v>211.24456189999998</v>
      </c>
      <c r="Q123" s="131"/>
      <c r="R123" s="132">
        <f>SUM(R124:R127)</f>
        <v>0</v>
      </c>
      <c r="S123" s="131"/>
      <c r="T123" s="133">
        <f>SUM(T124:T127)</f>
        <v>0</v>
      </c>
      <c r="AR123" s="127" t="s">
        <v>81</v>
      </c>
      <c r="AT123" s="134" t="s">
        <v>72</v>
      </c>
      <c r="AU123" s="134" t="s">
        <v>81</v>
      </c>
      <c r="AY123" s="127" t="s">
        <v>147</v>
      </c>
      <c r="BK123" s="135">
        <f>SUM(BK124:BK127)</f>
        <v>0</v>
      </c>
    </row>
    <row r="124" spans="1:65" s="196" customFormat="1" ht="24" customHeight="1">
      <c r="A124" s="182"/>
      <c r="B124" s="183"/>
      <c r="C124" s="184" t="s">
        <v>163</v>
      </c>
      <c r="D124" s="184" t="s">
        <v>149</v>
      </c>
      <c r="E124" s="185" t="s">
        <v>617</v>
      </c>
      <c r="F124" s="186" t="s">
        <v>618</v>
      </c>
      <c r="G124" s="187" t="s">
        <v>152</v>
      </c>
      <c r="H124" s="188">
        <v>202.76495</v>
      </c>
      <c r="I124" s="189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194">
        <v>0.433</v>
      </c>
      <c r="P124" s="194">
        <f>O124*H124</f>
        <v>87.797223349999996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R124" s="197" t="s">
        <v>153</v>
      </c>
      <c r="AT124" s="197" t="s">
        <v>149</v>
      </c>
      <c r="AU124" s="197" t="s">
        <v>154</v>
      </c>
      <c r="AY124" s="198" t="s">
        <v>147</v>
      </c>
      <c r="BE124" s="199">
        <f>IF(N124="základná",J124,0)</f>
        <v>0</v>
      </c>
      <c r="BF124" s="199">
        <f>IF(N124="znížená",J124,0)</f>
        <v>0</v>
      </c>
      <c r="BG124" s="199">
        <f>IF(N124="zákl. prenesená",J124,0)</f>
        <v>0</v>
      </c>
      <c r="BH124" s="199">
        <f>IF(N124="zníž. prenesená",J124,0)</f>
        <v>0</v>
      </c>
      <c r="BI124" s="199">
        <f>IF(N124="nulová",J124,0)</f>
        <v>0</v>
      </c>
      <c r="BJ124" s="198" t="s">
        <v>154</v>
      </c>
      <c r="BK124" s="199">
        <f>ROUND(I124*H124,2)</f>
        <v>0</v>
      </c>
      <c r="BL124" s="198" t="s">
        <v>153</v>
      </c>
      <c r="BM124" s="197" t="s">
        <v>619</v>
      </c>
    </row>
    <row r="125" spans="1:65" s="196" customFormat="1" ht="24" customHeight="1">
      <c r="A125" s="182"/>
      <c r="B125" s="183"/>
      <c r="C125" s="184" t="s">
        <v>165</v>
      </c>
      <c r="D125" s="184" t="s">
        <v>149</v>
      </c>
      <c r="E125" s="185" t="s">
        <v>620</v>
      </c>
      <c r="F125" s="186" t="s">
        <v>621</v>
      </c>
      <c r="G125" s="187" t="s">
        <v>152</v>
      </c>
      <c r="H125" s="188">
        <v>202.76495</v>
      </c>
      <c r="I125" s="189"/>
      <c r="J125" s="189">
        <f>ROUND(I125*H125,2)</f>
        <v>0</v>
      </c>
      <c r="K125" s="190"/>
      <c r="L125" s="191"/>
      <c r="M125" s="192" t="s">
        <v>1</v>
      </c>
      <c r="N125" s="193" t="s">
        <v>39</v>
      </c>
      <c r="O125" s="194">
        <v>4.2000000000000003E-2</v>
      </c>
      <c r="P125" s="194">
        <f>O125*H125</f>
        <v>8.5161279000000007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R125" s="197" t="s">
        <v>153</v>
      </c>
      <c r="AT125" s="197" t="s">
        <v>149</v>
      </c>
      <c r="AU125" s="197" t="s">
        <v>154</v>
      </c>
      <c r="AY125" s="198" t="s">
        <v>147</v>
      </c>
      <c r="BE125" s="199">
        <f>IF(N125="základná",J125,0)</f>
        <v>0</v>
      </c>
      <c r="BF125" s="199">
        <f>IF(N125="znížená",J125,0)</f>
        <v>0</v>
      </c>
      <c r="BG125" s="199">
        <f>IF(N125="zákl. prenesená",J125,0)</f>
        <v>0</v>
      </c>
      <c r="BH125" s="199">
        <f>IF(N125="zníž. prenesená",J125,0)</f>
        <v>0</v>
      </c>
      <c r="BI125" s="199">
        <f>IF(N125="nulová",J125,0)</f>
        <v>0</v>
      </c>
      <c r="BJ125" s="198" t="s">
        <v>154</v>
      </c>
      <c r="BK125" s="199">
        <f>ROUND(I125*H125,2)</f>
        <v>0</v>
      </c>
      <c r="BL125" s="198" t="s">
        <v>153</v>
      </c>
      <c r="BM125" s="197" t="s">
        <v>622</v>
      </c>
    </row>
    <row r="126" spans="1:65" s="196" customFormat="1" ht="24" customHeight="1">
      <c r="A126" s="182"/>
      <c r="B126" s="183"/>
      <c r="C126" s="184" t="s">
        <v>234</v>
      </c>
      <c r="D126" s="184" t="s">
        <v>149</v>
      </c>
      <c r="E126" s="185" t="s">
        <v>160</v>
      </c>
      <c r="F126" s="186" t="s">
        <v>161</v>
      </c>
      <c r="G126" s="187" t="s">
        <v>152</v>
      </c>
      <c r="H126" s="188">
        <v>202.76495</v>
      </c>
      <c r="I126" s="189"/>
      <c r="J126" s="189">
        <f>ROUND(I126*H126,2)</f>
        <v>0</v>
      </c>
      <c r="K126" s="190"/>
      <c r="L126" s="191"/>
      <c r="M126" s="192" t="s">
        <v>1</v>
      </c>
      <c r="N126" s="193" t="s">
        <v>39</v>
      </c>
      <c r="O126" s="194">
        <v>6.9000000000000006E-2</v>
      </c>
      <c r="P126" s="194">
        <f>O126*H126</f>
        <v>13.990781550000001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R126" s="197" t="s">
        <v>153</v>
      </c>
      <c r="AT126" s="197" t="s">
        <v>149</v>
      </c>
      <c r="AU126" s="197" t="s">
        <v>154</v>
      </c>
      <c r="AY126" s="198" t="s">
        <v>147</v>
      </c>
      <c r="BE126" s="199">
        <f>IF(N126="základná",J126,0)</f>
        <v>0</v>
      </c>
      <c r="BF126" s="199">
        <f>IF(N126="znížená",J126,0)</f>
        <v>0</v>
      </c>
      <c r="BG126" s="199">
        <f>IF(N126="zákl. prenesená",J126,0)</f>
        <v>0</v>
      </c>
      <c r="BH126" s="199">
        <f>IF(N126="zníž. prenesená",J126,0)</f>
        <v>0</v>
      </c>
      <c r="BI126" s="199">
        <f>IF(N126="nulová",J126,0)</f>
        <v>0</v>
      </c>
      <c r="BJ126" s="198" t="s">
        <v>154</v>
      </c>
      <c r="BK126" s="199">
        <f>ROUND(I126*H126,2)</f>
        <v>0</v>
      </c>
      <c r="BL126" s="198" t="s">
        <v>153</v>
      </c>
      <c r="BM126" s="197" t="s">
        <v>623</v>
      </c>
    </row>
    <row r="127" spans="1:65" s="196" customFormat="1" ht="24" customHeight="1">
      <c r="A127" s="182"/>
      <c r="B127" s="183"/>
      <c r="C127" s="184" t="s">
        <v>226</v>
      </c>
      <c r="D127" s="184" t="s">
        <v>149</v>
      </c>
      <c r="E127" s="185" t="s">
        <v>170</v>
      </c>
      <c r="F127" s="186" t="s">
        <v>171</v>
      </c>
      <c r="G127" s="187" t="s">
        <v>152</v>
      </c>
      <c r="H127" s="188">
        <v>440.78789999999992</v>
      </c>
      <c r="I127" s="189"/>
      <c r="J127" s="189">
        <f>ROUND(I127*H127,2)</f>
        <v>0</v>
      </c>
      <c r="K127" s="190"/>
      <c r="L127" s="191"/>
      <c r="M127" s="192" t="s">
        <v>1</v>
      </c>
      <c r="N127" s="193" t="s">
        <v>39</v>
      </c>
      <c r="O127" s="194">
        <v>0.22900000000000001</v>
      </c>
      <c r="P127" s="194">
        <f>O127*H127</f>
        <v>100.94042909999999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R127" s="197" t="s">
        <v>153</v>
      </c>
      <c r="AT127" s="197" t="s">
        <v>149</v>
      </c>
      <c r="AU127" s="197" t="s">
        <v>154</v>
      </c>
      <c r="AY127" s="198" t="s">
        <v>147</v>
      </c>
      <c r="BE127" s="199">
        <f>IF(N127="základná",J127,0)</f>
        <v>0</v>
      </c>
      <c r="BF127" s="199">
        <f>IF(N127="znížená",J127,0)</f>
        <v>0</v>
      </c>
      <c r="BG127" s="199">
        <f>IF(N127="zákl. prenesená",J127,0)</f>
        <v>0</v>
      </c>
      <c r="BH127" s="199">
        <f>IF(N127="zníž. prenesená",J127,0)</f>
        <v>0</v>
      </c>
      <c r="BI127" s="199">
        <f>IF(N127="nulová",J127,0)</f>
        <v>0</v>
      </c>
      <c r="BJ127" s="198" t="s">
        <v>154</v>
      </c>
      <c r="BK127" s="199">
        <f>ROUND(I127*H127,2)</f>
        <v>0</v>
      </c>
      <c r="BL127" s="198" t="s">
        <v>153</v>
      </c>
      <c r="BM127" s="197" t="s">
        <v>624</v>
      </c>
    </row>
    <row r="128" spans="1:65" s="210" customFormat="1" ht="22.9" customHeight="1">
      <c r="B128" s="211"/>
      <c r="D128" s="212" t="s">
        <v>72</v>
      </c>
      <c r="E128" s="213" t="s">
        <v>154</v>
      </c>
      <c r="F128" s="213" t="s">
        <v>213</v>
      </c>
      <c r="H128" s="210">
        <v>0</v>
      </c>
      <c r="J128" s="214">
        <f>BK128</f>
        <v>0</v>
      </c>
      <c r="L128" s="211"/>
      <c r="M128" s="215"/>
      <c r="N128" s="216"/>
      <c r="O128" s="216"/>
      <c r="P128" s="217">
        <f>SUM(P129:P130)</f>
        <v>16.5171235</v>
      </c>
      <c r="Q128" s="216"/>
      <c r="R128" s="217">
        <f>SUM(R129:R130)</f>
        <v>23.003275959999996</v>
      </c>
      <c r="S128" s="216"/>
      <c r="T128" s="218">
        <f>SUM(T129:T130)</f>
        <v>0</v>
      </c>
      <c r="V128" s="182"/>
      <c r="AR128" s="212" t="s">
        <v>81</v>
      </c>
      <c r="AT128" s="219" t="s">
        <v>72</v>
      </c>
      <c r="AU128" s="219" t="s">
        <v>81</v>
      </c>
      <c r="AY128" s="212" t="s">
        <v>147</v>
      </c>
      <c r="BK128" s="220">
        <f>SUM(BK129:BK130)</f>
        <v>0</v>
      </c>
    </row>
    <row r="129" spans="1:65" s="196" customFormat="1" ht="24" customHeight="1">
      <c r="A129" s="182"/>
      <c r="B129" s="183"/>
      <c r="C129" s="184" t="s">
        <v>218</v>
      </c>
      <c r="D129" s="184" t="s">
        <v>149</v>
      </c>
      <c r="E129" s="185" t="s">
        <v>625</v>
      </c>
      <c r="F129" s="186" t="s">
        <v>626</v>
      </c>
      <c r="G129" s="187" t="s">
        <v>152</v>
      </c>
      <c r="H129" s="188">
        <v>13.174999999999999</v>
      </c>
      <c r="I129" s="189"/>
      <c r="J129" s="189">
        <f>ROUND(I129*H129,2)</f>
        <v>0</v>
      </c>
      <c r="K129" s="190"/>
      <c r="L129" s="191"/>
      <c r="M129" s="192" t="s">
        <v>1</v>
      </c>
      <c r="N129" s="193" t="s">
        <v>39</v>
      </c>
      <c r="O129" s="194">
        <v>0.87</v>
      </c>
      <c r="P129" s="194">
        <f>O129*H129</f>
        <v>11.462249999999999</v>
      </c>
      <c r="Q129" s="194">
        <v>1.665</v>
      </c>
      <c r="R129" s="194">
        <f>Q129*H129</f>
        <v>21.936374999999998</v>
      </c>
      <c r="S129" s="194">
        <v>0</v>
      </c>
      <c r="T129" s="195">
        <f>S129*H129</f>
        <v>0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R129" s="197" t="s">
        <v>153</v>
      </c>
      <c r="AT129" s="197" t="s">
        <v>149</v>
      </c>
      <c r="AU129" s="197" t="s">
        <v>154</v>
      </c>
      <c r="AY129" s="198" t="s">
        <v>147</v>
      </c>
      <c r="BE129" s="199">
        <f>IF(N129="základná",J129,0)</f>
        <v>0</v>
      </c>
      <c r="BF129" s="199">
        <f>IF(N129="znížená",J129,0)</f>
        <v>0</v>
      </c>
      <c r="BG129" s="199">
        <f>IF(N129="zákl. prenesená",J129,0)</f>
        <v>0</v>
      </c>
      <c r="BH129" s="199">
        <f>IF(N129="zníž. prenesená",J129,0)</f>
        <v>0</v>
      </c>
      <c r="BI129" s="199">
        <f>IF(N129="nulová",J129,0)</f>
        <v>0</v>
      </c>
      <c r="BJ129" s="198" t="s">
        <v>154</v>
      </c>
      <c r="BK129" s="199">
        <f>ROUND(I129*H129,2)</f>
        <v>0</v>
      </c>
      <c r="BL129" s="198" t="s">
        <v>153</v>
      </c>
      <c r="BM129" s="197" t="s">
        <v>627</v>
      </c>
    </row>
    <row r="130" spans="1:65" s="196" customFormat="1" ht="24" customHeight="1">
      <c r="A130" s="182"/>
      <c r="B130" s="183"/>
      <c r="C130" s="184" t="s">
        <v>222</v>
      </c>
      <c r="D130" s="184" t="s">
        <v>149</v>
      </c>
      <c r="E130" s="185" t="s">
        <v>628</v>
      </c>
      <c r="F130" s="186" t="s">
        <v>629</v>
      </c>
      <c r="G130" s="187" t="s">
        <v>284</v>
      </c>
      <c r="H130" s="188">
        <v>107.5505</v>
      </c>
      <c r="I130" s="189"/>
      <c r="J130" s="189">
        <f>ROUND(I130*H130,2)</f>
        <v>0</v>
      </c>
      <c r="K130" s="190"/>
      <c r="L130" s="191"/>
      <c r="M130" s="192" t="s">
        <v>1</v>
      </c>
      <c r="N130" s="193" t="s">
        <v>39</v>
      </c>
      <c r="O130" s="194">
        <v>4.7E-2</v>
      </c>
      <c r="P130" s="194">
        <f>O130*H130</f>
        <v>5.0548735000000002</v>
      </c>
      <c r="Q130" s="194">
        <v>9.92E-3</v>
      </c>
      <c r="R130" s="194">
        <f>Q130*H130</f>
        <v>1.0669009599999999</v>
      </c>
      <c r="S130" s="194">
        <v>0</v>
      </c>
      <c r="T130" s="195">
        <f>S130*H130</f>
        <v>0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R130" s="197" t="s">
        <v>153</v>
      </c>
      <c r="AT130" s="197" t="s">
        <v>149</v>
      </c>
      <c r="AU130" s="197" t="s">
        <v>154</v>
      </c>
      <c r="AY130" s="198" t="s">
        <v>147</v>
      </c>
      <c r="BE130" s="199">
        <f>IF(N130="základná",J130,0)</f>
        <v>0</v>
      </c>
      <c r="BF130" s="199">
        <f>IF(N130="znížená",J130,0)</f>
        <v>0</v>
      </c>
      <c r="BG130" s="199">
        <f>IF(N130="zákl. prenesená",J130,0)</f>
        <v>0</v>
      </c>
      <c r="BH130" s="199">
        <f>IF(N130="zníž. prenesená",J130,0)</f>
        <v>0</v>
      </c>
      <c r="BI130" s="199">
        <f>IF(N130="nulová",J130,0)</f>
        <v>0</v>
      </c>
      <c r="BJ130" s="198" t="s">
        <v>154</v>
      </c>
      <c r="BK130" s="199">
        <f>ROUND(I130*H130,2)</f>
        <v>0</v>
      </c>
      <c r="BL130" s="198" t="s">
        <v>153</v>
      </c>
      <c r="BM130" s="197" t="s">
        <v>630</v>
      </c>
    </row>
    <row r="131" spans="1:65" s="210" customFormat="1" ht="22.9" customHeight="1">
      <c r="B131" s="211"/>
      <c r="D131" s="212" t="s">
        <v>72</v>
      </c>
      <c r="E131" s="213" t="s">
        <v>193</v>
      </c>
      <c r="F131" s="213" t="s">
        <v>233</v>
      </c>
      <c r="H131" s="210">
        <v>0</v>
      </c>
      <c r="J131" s="214">
        <f>BK131</f>
        <v>0</v>
      </c>
      <c r="L131" s="211"/>
      <c r="M131" s="215"/>
      <c r="N131" s="216"/>
      <c r="O131" s="216"/>
      <c r="P131" s="217">
        <f>SUM(P132:P135)</f>
        <v>3627.6787486899998</v>
      </c>
      <c r="Q131" s="216"/>
      <c r="R131" s="217">
        <f>SUM(R132:R135)</f>
        <v>1286.806195938</v>
      </c>
      <c r="S131" s="216"/>
      <c r="T131" s="218">
        <f>SUM(T132:T135)</f>
        <v>0</v>
      </c>
      <c r="V131" s="182"/>
      <c r="AR131" s="212" t="s">
        <v>81</v>
      </c>
      <c r="AT131" s="219" t="s">
        <v>72</v>
      </c>
      <c r="AU131" s="219" t="s">
        <v>81</v>
      </c>
      <c r="AY131" s="212" t="s">
        <v>147</v>
      </c>
      <c r="BK131" s="220">
        <f>SUM(BK132:BK135)</f>
        <v>0</v>
      </c>
    </row>
    <row r="132" spans="1:65" s="196" customFormat="1" ht="24" customHeight="1">
      <c r="A132" s="182"/>
      <c r="B132" s="183"/>
      <c r="C132" s="184" t="s">
        <v>81</v>
      </c>
      <c r="D132" s="184" t="s">
        <v>149</v>
      </c>
      <c r="E132" s="185" t="s">
        <v>631</v>
      </c>
      <c r="F132" s="186" t="s">
        <v>632</v>
      </c>
      <c r="G132" s="187" t="s">
        <v>152</v>
      </c>
      <c r="H132" s="188">
        <v>553.01340000000005</v>
      </c>
      <c r="I132" s="189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194">
        <v>0.998</v>
      </c>
      <c r="P132" s="194">
        <f>O132*H132</f>
        <v>551.90737320000005</v>
      </c>
      <c r="Q132" s="194">
        <v>2.2119</v>
      </c>
      <c r="R132" s="194">
        <f>Q132*H132</f>
        <v>1223.2103394600001</v>
      </c>
      <c r="S132" s="194">
        <v>0</v>
      </c>
      <c r="T132" s="195">
        <f>S132*H132</f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154</v>
      </c>
      <c r="AY132" s="198" t="s">
        <v>147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98" t="s">
        <v>154</v>
      </c>
      <c r="BK132" s="199">
        <f>ROUND(I132*H132,2)</f>
        <v>0</v>
      </c>
      <c r="BL132" s="198" t="s">
        <v>153</v>
      </c>
      <c r="BM132" s="197" t="s">
        <v>633</v>
      </c>
    </row>
    <row r="133" spans="1:65" s="196" customFormat="1" ht="24" customHeight="1">
      <c r="A133" s="182"/>
      <c r="B133" s="183"/>
      <c r="C133" s="184" t="s">
        <v>193</v>
      </c>
      <c r="D133" s="184" t="s">
        <v>149</v>
      </c>
      <c r="E133" s="185" t="s">
        <v>634</v>
      </c>
      <c r="F133" s="186" t="s">
        <v>635</v>
      </c>
      <c r="G133" s="187" t="s">
        <v>176</v>
      </c>
      <c r="H133" s="188">
        <v>1194.49055</v>
      </c>
      <c r="I133" s="189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194">
        <v>0.44335000000000002</v>
      </c>
      <c r="P133" s="194">
        <f>O133*H133</f>
        <v>529.57738534250007</v>
      </c>
      <c r="Q133" s="194">
        <v>1.5399999999999999E-3</v>
      </c>
      <c r="R133" s="194">
        <f>Q133*H133</f>
        <v>1.8395154469999999</v>
      </c>
      <c r="S133" s="194">
        <v>0</v>
      </c>
      <c r="T133" s="195">
        <f>S133*H133</f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154</v>
      </c>
      <c r="AY133" s="198" t="s">
        <v>147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98" t="s">
        <v>154</v>
      </c>
      <c r="BK133" s="199">
        <f>ROUND(I133*H133,2)</f>
        <v>0</v>
      </c>
      <c r="BL133" s="198" t="s">
        <v>153</v>
      </c>
      <c r="BM133" s="197" t="s">
        <v>636</v>
      </c>
    </row>
    <row r="134" spans="1:65" s="196" customFormat="1" ht="24" customHeight="1">
      <c r="A134" s="182"/>
      <c r="B134" s="183"/>
      <c r="C134" s="184" t="s">
        <v>153</v>
      </c>
      <c r="D134" s="184" t="s">
        <v>149</v>
      </c>
      <c r="E134" s="185" t="s">
        <v>637</v>
      </c>
      <c r="F134" s="186" t="s">
        <v>638</v>
      </c>
      <c r="G134" s="187" t="s">
        <v>176</v>
      </c>
      <c r="H134" s="188">
        <v>1194.49055</v>
      </c>
      <c r="I134" s="189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194">
        <v>0.30845</v>
      </c>
      <c r="P134" s="194">
        <f>O134*H134</f>
        <v>368.44061014750002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153</v>
      </c>
      <c r="AT134" s="197" t="s">
        <v>149</v>
      </c>
      <c r="AU134" s="197" t="s">
        <v>154</v>
      </c>
      <c r="AY134" s="198" t="s">
        <v>147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98" t="s">
        <v>154</v>
      </c>
      <c r="BK134" s="199">
        <f>ROUND(I134*H134,2)</f>
        <v>0</v>
      </c>
      <c r="BL134" s="198" t="s">
        <v>153</v>
      </c>
      <c r="BM134" s="197" t="s">
        <v>639</v>
      </c>
    </row>
    <row r="135" spans="1:65" s="196" customFormat="1" ht="16.5" customHeight="1">
      <c r="A135" s="182"/>
      <c r="B135" s="183"/>
      <c r="C135" s="184" t="s">
        <v>159</v>
      </c>
      <c r="D135" s="184" t="s">
        <v>149</v>
      </c>
      <c r="E135" s="185" t="s">
        <v>640</v>
      </c>
      <c r="F135" s="186" t="s">
        <v>641</v>
      </c>
      <c r="G135" s="187" t="s">
        <v>212</v>
      </c>
      <c r="H135" s="188">
        <v>60.831099999999999</v>
      </c>
      <c r="I135" s="189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194">
        <v>35.799999999999997</v>
      </c>
      <c r="P135" s="194">
        <f>O135*H135</f>
        <v>2177.7533799999997</v>
      </c>
      <c r="Q135" s="194">
        <v>1.0152099999999999</v>
      </c>
      <c r="R135" s="194">
        <f>Q135*H135</f>
        <v>61.756341030999998</v>
      </c>
      <c r="S135" s="194">
        <v>0</v>
      </c>
      <c r="T135" s="195">
        <f>S135*H135</f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154</v>
      </c>
      <c r="AY135" s="198" t="s">
        <v>147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98" t="s">
        <v>154</v>
      </c>
      <c r="BK135" s="199">
        <f>ROUND(I135*H135,2)</f>
        <v>0</v>
      </c>
      <c r="BL135" s="198" t="s">
        <v>153</v>
      </c>
      <c r="BM135" s="197" t="s">
        <v>642</v>
      </c>
    </row>
    <row r="136" spans="1:65" s="210" customFormat="1" ht="22.9" customHeight="1">
      <c r="B136" s="211"/>
      <c r="D136" s="212" t="s">
        <v>72</v>
      </c>
      <c r="E136" s="213" t="s">
        <v>271</v>
      </c>
      <c r="F136" s="213" t="s">
        <v>272</v>
      </c>
      <c r="H136" s="210">
        <v>0</v>
      </c>
      <c r="J136" s="214">
        <f>BK136</f>
        <v>0</v>
      </c>
      <c r="L136" s="211"/>
      <c r="M136" s="215"/>
      <c r="N136" s="216"/>
      <c r="O136" s="216"/>
      <c r="P136" s="217">
        <f>P137</f>
        <v>1608.4456975999999</v>
      </c>
      <c r="Q136" s="216"/>
      <c r="R136" s="217">
        <f>R137</f>
        <v>0</v>
      </c>
      <c r="S136" s="216"/>
      <c r="T136" s="218">
        <f>T137</f>
        <v>0</v>
      </c>
      <c r="V136" s="182"/>
      <c r="AR136" s="212" t="s">
        <v>81</v>
      </c>
      <c r="AT136" s="219" t="s">
        <v>72</v>
      </c>
      <c r="AU136" s="219" t="s">
        <v>81</v>
      </c>
      <c r="AY136" s="212" t="s">
        <v>147</v>
      </c>
      <c r="BK136" s="220">
        <f>BK137</f>
        <v>0</v>
      </c>
    </row>
    <row r="137" spans="1:65" s="196" customFormat="1" ht="24" customHeight="1">
      <c r="A137" s="182"/>
      <c r="B137" s="183"/>
      <c r="C137" s="184" t="s">
        <v>231</v>
      </c>
      <c r="D137" s="184" t="s">
        <v>149</v>
      </c>
      <c r="E137" s="185" t="s">
        <v>274</v>
      </c>
      <c r="F137" s="186" t="s">
        <v>275</v>
      </c>
      <c r="G137" s="187" t="s">
        <v>212</v>
      </c>
      <c r="H137" s="188">
        <v>1309.8091999999999</v>
      </c>
      <c r="I137" s="189"/>
      <c r="J137" s="189">
        <f>ROUND(I137*H137,2)</f>
        <v>0</v>
      </c>
      <c r="K137" s="190"/>
      <c r="L137" s="191"/>
      <c r="M137" s="229" t="s">
        <v>1</v>
      </c>
      <c r="N137" s="230" t="s">
        <v>39</v>
      </c>
      <c r="O137" s="231">
        <v>1.228</v>
      </c>
      <c r="P137" s="231">
        <f>O137*H137</f>
        <v>1608.4456975999999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R137" s="197" t="s">
        <v>153</v>
      </c>
      <c r="AT137" s="197" t="s">
        <v>149</v>
      </c>
      <c r="AU137" s="197" t="s">
        <v>154</v>
      </c>
      <c r="AY137" s="198" t="s">
        <v>147</v>
      </c>
      <c r="BE137" s="199">
        <f>IF(N137="základná",J137,0)</f>
        <v>0</v>
      </c>
      <c r="BF137" s="199">
        <f>IF(N137="znížená",J137,0)</f>
        <v>0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98" t="s">
        <v>154</v>
      </c>
      <c r="BK137" s="199">
        <f>ROUND(I137*H137,2)</f>
        <v>0</v>
      </c>
      <c r="BL137" s="198" t="s">
        <v>153</v>
      </c>
      <c r="BM137" s="197" t="s">
        <v>643</v>
      </c>
    </row>
    <row r="138" spans="1:65" s="2" customFormat="1" ht="7" customHeight="1">
      <c r="A138" s="26"/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27"/>
      <c r="M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</sheetData>
  <autoFilter ref="C120:K13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topLeftCell="A149" workbookViewId="0">
      <selection activeCell="I127" sqref="I127:I166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94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644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ROUND((SUM(BE124:BE165)),  2)</f>
        <v>0</v>
      </c>
      <c r="G33" s="26"/>
      <c r="H33" s="26"/>
      <c r="I33" s="95">
        <v>0.2</v>
      </c>
      <c r="J33" s="94">
        <f>ROUND(((SUM(BE124:BE165))*I33),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ROUND((SUM(BF124:BF165)),  2)</f>
        <v>0</v>
      </c>
      <c r="G34" s="26"/>
      <c r="H34" s="26"/>
      <c r="I34" s="95">
        <v>0.2</v>
      </c>
      <c r="J34" s="94">
        <f>ROUND(((SUM(BF124:BF165))*I34),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ROUND((SUM(BG124:BG165)),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ROUND((SUM(BH124:BH165)),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ROUND((SUM(BI124:BI165)),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107 - CESTNÁ VÁHA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1" s="10" customFormat="1" ht="19.899999999999999" hidden="1" customHeight="1">
      <c r="B99" s="111"/>
      <c r="D99" s="112" t="s">
        <v>180</v>
      </c>
      <c r="E99" s="113"/>
      <c r="F99" s="113"/>
      <c r="G99" s="113"/>
      <c r="H99" s="113"/>
      <c r="I99" s="113"/>
      <c r="J99" s="114">
        <f>J133</f>
        <v>0</v>
      </c>
      <c r="L99" s="111"/>
    </row>
    <row r="100" spans="1:31" s="9" customFormat="1" ht="25" hidden="1" customHeight="1">
      <c r="B100" s="107"/>
      <c r="D100" s="108" t="s">
        <v>184</v>
      </c>
      <c r="E100" s="109"/>
      <c r="F100" s="109"/>
      <c r="G100" s="109"/>
      <c r="H100" s="109"/>
      <c r="I100" s="109"/>
      <c r="J100" s="110">
        <f>J140</f>
        <v>0</v>
      </c>
      <c r="L100" s="107"/>
    </row>
    <row r="101" spans="1:31" s="10" customFormat="1" ht="19.899999999999999" hidden="1" customHeight="1">
      <c r="B101" s="111"/>
      <c r="D101" s="112" t="s">
        <v>645</v>
      </c>
      <c r="E101" s="113"/>
      <c r="F101" s="113"/>
      <c r="G101" s="113"/>
      <c r="H101" s="113"/>
      <c r="I101" s="113"/>
      <c r="J101" s="114">
        <f>J141</f>
        <v>0</v>
      </c>
      <c r="L101" s="111"/>
    </row>
    <row r="102" spans="1:31" s="9" customFormat="1" ht="25" hidden="1" customHeight="1">
      <c r="B102" s="107"/>
      <c r="D102" s="108" t="s">
        <v>188</v>
      </c>
      <c r="E102" s="109"/>
      <c r="F102" s="109"/>
      <c r="G102" s="109"/>
      <c r="H102" s="109"/>
      <c r="I102" s="109"/>
      <c r="J102" s="110">
        <f>J144</f>
        <v>0</v>
      </c>
      <c r="L102" s="107"/>
    </row>
    <row r="103" spans="1:31" s="10" customFormat="1" ht="19.899999999999999" hidden="1" customHeight="1">
      <c r="B103" s="111"/>
      <c r="D103" s="112" t="s">
        <v>189</v>
      </c>
      <c r="E103" s="113"/>
      <c r="F103" s="113"/>
      <c r="G103" s="113"/>
      <c r="H103" s="113"/>
      <c r="I103" s="113"/>
      <c r="J103" s="114">
        <f>J145</f>
        <v>0</v>
      </c>
      <c r="L103" s="111"/>
    </row>
    <row r="104" spans="1:31" s="10" customFormat="1" ht="19.899999999999999" hidden="1" customHeight="1">
      <c r="B104" s="111"/>
      <c r="D104" s="112" t="s">
        <v>646</v>
      </c>
      <c r="E104" s="113"/>
      <c r="F104" s="113"/>
      <c r="G104" s="113"/>
      <c r="H104" s="113"/>
      <c r="I104" s="113"/>
      <c r="J104" s="114">
        <f>J164</f>
        <v>0</v>
      </c>
      <c r="L104" s="111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7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7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5" customHeight="1">
      <c r="A111" s="26"/>
      <c r="B111" s="27"/>
      <c r="C111" s="18" t="s">
        <v>133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7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68" t="str">
        <f>E7</f>
        <v>VÝSTAVBA KOMPOSTÁRNE V MESTE ZLATÉ MORAVCE</v>
      </c>
      <c r="F114" s="269"/>
      <c r="G114" s="269"/>
      <c r="H114" s="269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123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250" t="str">
        <f>E9</f>
        <v>SO 107 - CESTNÁ VÁHA</v>
      </c>
      <c r="F116" s="267"/>
      <c r="G116" s="267"/>
      <c r="H116" s="267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Zlaté Moravce, p.č. 14160/1, 14160/5</v>
      </c>
      <c r="G118" s="26"/>
      <c r="H118" s="26"/>
      <c r="I118" s="23" t="s">
        <v>19</v>
      </c>
      <c r="J118" s="49" t="str">
        <f>IF(J12="","",J12)</f>
        <v>10. 12. 2019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7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21</v>
      </c>
      <c r="D120" s="26"/>
      <c r="E120" s="26"/>
      <c r="F120" s="21" t="str">
        <f>E15</f>
        <v>Mesto Zlaté Moravce</v>
      </c>
      <c r="G120" s="26"/>
      <c r="H120" s="26"/>
      <c r="I120" s="23" t="s">
        <v>27</v>
      </c>
      <c r="J120" s="24" t="str">
        <f>E21</f>
        <v>HESCON s.r.o.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25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30</v>
      </c>
      <c r="J121" s="24" t="str">
        <f>E24</f>
        <v>HESCON s.r.o.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4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134</v>
      </c>
      <c r="D123" s="118" t="s">
        <v>58</v>
      </c>
      <c r="E123" s="118" t="s">
        <v>54</v>
      </c>
      <c r="F123" s="118" t="s">
        <v>55</v>
      </c>
      <c r="G123" s="118" t="s">
        <v>135</v>
      </c>
      <c r="H123" s="118" t="s">
        <v>136</v>
      </c>
      <c r="I123" s="118" t="s">
        <v>137</v>
      </c>
      <c r="J123" s="119" t="s">
        <v>128</v>
      </c>
      <c r="K123" s="120" t="s">
        <v>138</v>
      </c>
      <c r="L123" s="121"/>
      <c r="M123" s="56" t="s">
        <v>1</v>
      </c>
      <c r="N123" s="57" t="s">
        <v>37</v>
      </c>
      <c r="O123" s="57" t="s">
        <v>139</v>
      </c>
      <c r="P123" s="57" t="s">
        <v>140</v>
      </c>
      <c r="Q123" s="57" t="s">
        <v>141</v>
      </c>
      <c r="R123" s="57" t="s">
        <v>142</v>
      </c>
      <c r="S123" s="57" t="s">
        <v>143</v>
      </c>
      <c r="T123" s="58" t="s">
        <v>144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129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P125+P140+P144</f>
        <v>580.67141953999999</v>
      </c>
      <c r="Q124" s="60"/>
      <c r="R124" s="123">
        <f>R125+R140+R144</f>
        <v>35.448237869999993</v>
      </c>
      <c r="S124" s="60"/>
      <c r="T124" s="124">
        <f>T125+T140+T144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72</v>
      </c>
      <c r="AU124" s="14" t="s">
        <v>130</v>
      </c>
      <c r="BK124" s="125">
        <f>BK125+BK140+BK144</f>
        <v>0</v>
      </c>
    </row>
    <row r="125" spans="1:65" s="12" customFormat="1" ht="25.9" customHeight="1">
      <c r="B125" s="126"/>
      <c r="D125" s="127" t="s">
        <v>72</v>
      </c>
      <c r="E125" s="128" t="s">
        <v>145</v>
      </c>
      <c r="F125" s="128" t="s">
        <v>146</v>
      </c>
      <c r="J125" s="129">
        <f>BK125</f>
        <v>0</v>
      </c>
      <c r="L125" s="126"/>
      <c r="M125" s="130"/>
      <c r="N125" s="131"/>
      <c r="O125" s="131"/>
      <c r="P125" s="132">
        <f>P126+P133</f>
        <v>105.12180504</v>
      </c>
      <c r="Q125" s="131"/>
      <c r="R125" s="132">
        <f>R126+R133</f>
        <v>35.413560369999992</v>
      </c>
      <c r="S125" s="131"/>
      <c r="T125" s="133">
        <f>T126+T133</f>
        <v>0</v>
      </c>
      <c r="AR125" s="127" t="s">
        <v>81</v>
      </c>
      <c r="AT125" s="134" t="s">
        <v>72</v>
      </c>
      <c r="AU125" s="134" t="s">
        <v>73</v>
      </c>
      <c r="AY125" s="127" t="s">
        <v>147</v>
      </c>
      <c r="BK125" s="135">
        <f>BK126+BK133</f>
        <v>0</v>
      </c>
    </row>
    <row r="126" spans="1:65" s="12" customFormat="1" ht="22.9" customHeight="1">
      <c r="B126" s="126"/>
      <c r="D126" s="127" t="s">
        <v>72</v>
      </c>
      <c r="E126" s="136" t="s">
        <v>81</v>
      </c>
      <c r="F126" s="136" t="s">
        <v>148</v>
      </c>
      <c r="J126" s="137">
        <f>BK126</f>
        <v>0</v>
      </c>
      <c r="L126" s="126"/>
      <c r="M126" s="130"/>
      <c r="N126" s="131"/>
      <c r="O126" s="131"/>
      <c r="P126" s="132">
        <f>SUM(P127:P132)</f>
        <v>69.148799999999994</v>
      </c>
      <c r="Q126" s="131"/>
      <c r="R126" s="132">
        <f>SUM(R127:R132)</f>
        <v>0</v>
      </c>
      <c r="S126" s="131"/>
      <c r="T126" s="133">
        <f>SUM(T127:T132)</f>
        <v>0</v>
      </c>
      <c r="AR126" s="127" t="s">
        <v>81</v>
      </c>
      <c r="AT126" s="134" t="s">
        <v>72</v>
      </c>
      <c r="AU126" s="134" t="s">
        <v>81</v>
      </c>
      <c r="AY126" s="127" t="s">
        <v>147</v>
      </c>
      <c r="BK126" s="135">
        <f>SUM(BK127:BK132)</f>
        <v>0</v>
      </c>
    </row>
    <row r="127" spans="1:65" s="2" customFormat="1" ht="16.5" customHeight="1">
      <c r="A127" s="26"/>
      <c r="B127" s="138"/>
      <c r="C127" s="139" t="s">
        <v>214</v>
      </c>
      <c r="D127" s="139" t="s">
        <v>149</v>
      </c>
      <c r="E127" s="140" t="s">
        <v>647</v>
      </c>
      <c r="F127" s="141" t="s">
        <v>648</v>
      </c>
      <c r="G127" s="142" t="s">
        <v>152</v>
      </c>
      <c r="H127" s="143">
        <v>67.2</v>
      </c>
      <c r="I127" s="144"/>
      <c r="J127" s="144">
        <f t="shared" ref="J127:J132" si="0">ROUND(I127*H127,2)</f>
        <v>0</v>
      </c>
      <c r="K127" s="145"/>
      <c r="L127" s="27"/>
      <c r="M127" s="146" t="s">
        <v>1</v>
      </c>
      <c r="N127" s="147" t="s">
        <v>39</v>
      </c>
      <c r="O127" s="148">
        <v>0.83799999999999997</v>
      </c>
      <c r="P127" s="148">
        <f t="shared" ref="P127:P132" si="1">O127*H127</f>
        <v>56.313600000000001</v>
      </c>
      <c r="Q127" s="148">
        <v>0</v>
      </c>
      <c r="R127" s="148">
        <f t="shared" ref="R127:R132" si="2">Q127*H127</f>
        <v>0</v>
      </c>
      <c r="S127" s="148">
        <v>0</v>
      </c>
      <c r="T127" s="149">
        <f t="shared" ref="T127:T132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 t="shared" ref="BE127:BE132" si="4">IF(N127="základná",J127,0)</f>
        <v>0</v>
      </c>
      <c r="BF127" s="151">
        <f t="shared" ref="BF127:BF132" si="5">IF(N127="znížená",J127,0)</f>
        <v>0</v>
      </c>
      <c r="BG127" s="151">
        <f t="shared" ref="BG127:BG132" si="6">IF(N127="zákl. prenesená",J127,0)</f>
        <v>0</v>
      </c>
      <c r="BH127" s="151">
        <f t="shared" ref="BH127:BH132" si="7">IF(N127="zníž. prenesená",J127,0)</f>
        <v>0</v>
      </c>
      <c r="BI127" s="151">
        <f t="shared" ref="BI127:BI132" si="8">IF(N127="nulová",J127,0)</f>
        <v>0</v>
      </c>
      <c r="BJ127" s="14" t="s">
        <v>154</v>
      </c>
      <c r="BK127" s="151">
        <f t="shared" ref="BK127:BK132" si="9">ROUND(I127*H127,2)</f>
        <v>0</v>
      </c>
      <c r="BL127" s="14" t="s">
        <v>153</v>
      </c>
      <c r="BM127" s="150" t="s">
        <v>649</v>
      </c>
    </row>
    <row r="128" spans="1:65" s="2" customFormat="1" ht="24" customHeight="1">
      <c r="A128" s="26"/>
      <c r="B128" s="138"/>
      <c r="C128" s="139" t="s">
        <v>218</v>
      </c>
      <c r="D128" s="139" t="s">
        <v>149</v>
      </c>
      <c r="E128" s="140" t="s">
        <v>620</v>
      </c>
      <c r="F128" s="141" t="s">
        <v>621</v>
      </c>
      <c r="G128" s="142" t="s">
        <v>152</v>
      </c>
      <c r="H128" s="143">
        <v>67.2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39</v>
      </c>
      <c r="O128" s="148">
        <v>4.2000000000000003E-2</v>
      </c>
      <c r="P128" s="148">
        <f t="shared" si="1"/>
        <v>2.8224000000000005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154</v>
      </c>
      <c r="AY128" s="14" t="s">
        <v>147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154</v>
      </c>
      <c r="BK128" s="151">
        <f t="shared" si="9"/>
        <v>0</v>
      </c>
      <c r="BL128" s="14" t="s">
        <v>153</v>
      </c>
      <c r="BM128" s="150" t="s">
        <v>650</v>
      </c>
    </row>
    <row r="129" spans="1:65" s="2" customFormat="1" ht="24" customHeight="1">
      <c r="A129" s="26"/>
      <c r="B129" s="138"/>
      <c r="C129" s="139" t="s">
        <v>173</v>
      </c>
      <c r="D129" s="139" t="s">
        <v>149</v>
      </c>
      <c r="E129" s="140" t="s">
        <v>160</v>
      </c>
      <c r="F129" s="141" t="s">
        <v>161</v>
      </c>
      <c r="G129" s="142" t="s">
        <v>152</v>
      </c>
      <c r="H129" s="143">
        <v>67.2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39</v>
      </c>
      <c r="O129" s="148">
        <v>6.9000000000000006E-2</v>
      </c>
      <c r="P129" s="148">
        <f t="shared" si="1"/>
        <v>4.6368000000000009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153</v>
      </c>
      <c r="AT129" s="150" t="s">
        <v>149</v>
      </c>
      <c r="AU129" s="150" t="s">
        <v>154</v>
      </c>
      <c r="AY129" s="14" t="s">
        <v>147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154</v>
      </c>
      <c r="BK129" s="151">
        <f t="shared" si="9"/>
        <v>0</v>
      </c>
      <c r="BL129" s="14" t="s">
        <v>153</v>
      </c>
      <c r="BM129" s="150" t="s">
        <v>651</v>
      </c>
    </row>
    <row r="130" spans="1:65" s="2" customFormat="1" ht="24" customHeight="1">
      <c r="A130" s="26"/>
      <c r="B130" s="138"/>
      <c r="C130" s="139" t="s">
        <v>169</v>
      </c>
      <c r="D130" s="139" t="s">
        <v>149</v>
      </c>
      <c r="E130" s="140" t="s">
        <v>201</v>
      </c>
      <c r="F130" s="141" t="s">
        <v>202</v>
      </c>
      <c r="G130" s="142" t="s">
        <v>152</v>
      </c>
      <c r="H130" s="143">
        <v>67.2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39</v>
      </c>
      <c r="O130" s="148">
        <v>7.0999999999999994E-2</v>
      </c>
      <c r="P130" s="148">
        <f t="shared" si="1"/>
        <v>4.7711999999999994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154</v>
      </c>
      <c r="AY130" s="14" t="s">
        <v>147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154</v>
      </c>
      <c r="BK130" s="151">
        <f t="shared" si="9"/>
        <v>0</v>
      </c>
      <c r="BL130" s="14" t="s">
        <v>153</v>
      </c>
      <c r="BM130" s="150" t="s">
        <v>652</v>
      </c>
    </row>
    <row r="131" spans="1:65" s="2" customFormat="1" ht="16.5" customHeight="1">
      <c r="A131" s="26"/>
      <c r="B131" s="138"/>
      <c r="C131" s="139" t="s">
        <v>550</v>
      </c>
      <c r="D131" s="139" t="s">
        <v>149</v>
      </c>
      <c r="E131" s="140" t="s">
        <v>207</v>
      </c>
      <c r="F131" s="141" t="s">
        <v>208</v>
      </c>
      <c r="G131" s="142" t="s">
        <v>152</v>
      </c>
      <c r="H131" s="143">
        <v>67.2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39</v>
      </c>
      <c r="O131" s="148">
        <v>8.9999999999999993E-3</v>
      </c>
      <c r="P131" s="148">
        <f t="shared" si="1"/>
        <v>0.6048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154</v>
      </c>
      <c r="AY131" s="14" t="s">
        <v>147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154</v>
      </c>
      <c r="BK131" s="151">
        <f t="shared" si="9"/>
        <v>0</v>
      </c>
      <c r="BL131" s="14" t="s">
        <v>153</v>
      </c>
      <c r="BM131" s="150" t="s">
        <v>653</v>
      </c>
    </row>
    <row r="132" spans="1:65" s="2" customFormat="1" ht="24" customHeight="1">
      <c r="A132" s="26"/>
      <c r="B132" s="138"/>
      <c r="C132" s="139" t="s">
        <v>303</v>
      </c>
      <c r="D132" s="139" t="s">
        <v>149</v>
      </c>
      <c r="E132" s="140" t="s">
        <v>210</v>
      </c>
      <c r="F132" s="141" t="s">
        <v>211</v>
      </c>
      <c r="G132" s="142" t="s">
        <v>212</v>
      </c>
      <c r="H132" s="143">
        <v>107.52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39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153</v>
      </c>
      <c r="AT132" s="150" t="s">
        <v>149</v>
      </c>
      <c r="AU132" s="150" t="s">
        <v>154</v>
      </c>
      <c r="AY132" s="14" t="s">
        <v>147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154</v>
      </c>
      <c r="BK132" s="151">
        <f t="shared" si="9"/>
        <v>0</v>
      </c>
      <c r="BL132" s="14" t="s">
        <v>153</v>
      </c>
      <c r="BM132" s="150" t="s">
        <v>654</v>
      </c>
    </row>
    <row r="133" spans="1:65" s="12" customFormat="1" ht="22.9" customHeight="1">
      <c r="B133" s="126"/>
      <c r="D133" s="127" t="s">
        <v>72</v>
      </c>
      <c r="E133" s="136" t="s">
        <v>154</v>
      </c>
      <c r="F133" s="136" t="s">
        <v>213</v>
      </c>
      <c r="J133" s="137">
        <f>BK133</f>
        <v>0</v>
      </c>
      <c r="L133" s="126"/>
      <c r="M133" s="130"/>
      <c r="N133" s="131"/>
      <c r="O133" s="131"/>
      <c r="P133" s="132">
        <f>SUM(P134:P139)</f>
        <v>35.973005040000004</v>
      </c>
      <c r="Q133" s="131"/>
      <c r="R133" s="132">
        <f>SUM(R134:R139)</f>
        <v>35.413560369999992</v>
      </c>
      <c r="S133" s="131"/>
      <c r="T133" s="133">
        <f>SUM(T134:T139)</f>
        <v>0</v>
      </c>
      <c r="AR133" s="127" t="s">
        <v>81</v>
      </c>
      <c r="AT133" s="134" t="s">
        <v>72</v>
      </c>
      <c r="AU133" s="134" t="s">
        <v>81</v>
      </c>
      <c r="AY133" s="127" t="s">
        <v>147</v>
      </c>
      <c r="BK133" s="135">
        <f>SUM(BK134:BK139)</f>
        <v>0</v>
      </c>
    </row>
    <row r="134" spans="1:65" s="2" customFormat="1" ht="24" customHeight="1">
      <c r="A134" s="26"/>
      <c r="B134" s="138"/>
      <c r="C134" s="139" t="s">
        <v>154</v>
      </c>
      <c r="D134" s="139" t="s">
        <v>149</v>
      </c>
      <c r="E134" s="140" t="s">
        <v>655</v>
      </c>
      <c r="F134" s="141" t="s">
        <v>656</v>
      </c>
      <c r="G134" s="142" t="s">
        <v>152</v>
      </c>
      <c r="H134" s="143">
        <v>9.6</v>
      </c>
      <c r="I134" s="144"/>
      <c r="J134" s="144">
        <f t="shared" ref="J134:J139" si="10">ROUND(I134*H134,2)</f>
        <v>0</v>
      </c>
      <c r="K134" s="145"/>
      <c r="L134" s="27"/>
      <c r="M134" s="146" t="s">
        <v>1</v>
      </c>
      <c r="N134" s="147" t="s">
        <v>39</v>
      </c>
      <c r="O134" s="148">
        <v>1.0968</v>
      </c>
      <c r="P134" s="148">
        <f t="shared" ref="P134:P139" si="11">O134*H134</f>
        <v>10.52928</v>
      </c>
      <c r="Q134" s="148">
        <v>2.0699999999999998</v>
      </c>
      <c r="R134" s="148">
        <f t="shared" ref="R134:R139" si="12">Q134*H134</f>
        <v>19.871999999999996</v>
      </c>
      <c r="S134" s="148">
        <v>0</v>
      </c>
      <c r="T134" s="149">
        <f t="shared" ref="T134:T139" si="1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154</v>
      </c>
      <c r="AY134" s="14" t="s">
        <v>147</v>
      </c>
      <c r="BE134" s="151">
        <f t="shared" ref="BE134:BE139" si="14">IF(N134="základná",J134,0)</f>
        <v>0</v>
      </c>
      <c r="BF134" s="151">
        <f t="shared" ref="BF134:BF139" si="15">IF(N134="znížená",J134,0)</f>
        <v>0</v>
      </c>
      <c r="BG134" s="151">
        <f t="shared" ref="BG134:BG139" si="16">IF(N134="zákl. prenesená",J134,0)</f>
        <v>0</v>
      </c>
      <c r="BH134" s="151">
        <f t="shared" ref="BH134:BH139" si="17">IF(N134="zníž. prenesená",J134,0)</f>
        <v>0</v>
      </c>
      <c r="BI134" s="151">
        <f t="shared" ref="BI134:BI139" si="18">IF(N134="nulová",J134,0)</f>
        <v>0</v>
      </c>
      <c r="BJ134" s="14" t="s">
        <v>154</v>
      </c>
      <c r="BK134" s="151">
        <f t="shared" ref="BK134:BK139" si="19">ROUND(I134*H134,2)</f>
        <v>0</v>
      </c>
      <c r="BL134" s="14" t="s">
        <v>153</v>
      </c>
      <c r="BM134" s="150" t="s">
        <v>657</v>
      </c>
    </row>
    <row r="135" spans="1:65" s="2" customFormat="1" ht="16.5" customHeight="1">
      <c r="A135" s="26"/>
      <c r="B135" s="138"/>
      <c r="C135" s="139" t="s">
        <v>193</v>
      </c>
      <c r="D135" s="139" t="s">
        <v>149</v>
      </c>
      <c r="E135" s="140" t="s">
        <v>543</v>
      </c>
      <c r="F135" s="141" t="s">
        <v>544</v>
      </c>
      <c r="G135" s="142" t="s">
        <v>152</v>
      </c>
      <c r="H135" s="143">
        <v>1.6</v>
      </c>
      <c r="I135" s="144"/>
      <c r="J135" s="144">
        <f t="shared" si="10"/>
        <v>0</v>
      </c>
      <c r="K135" s="145"/>
      <c r="L135" s="27"/>
      <c r="M135" s="146" t="s">
        <v>1</v>
      </c>
      <c r="N135" s="147" t="s">
        <v>39</v>
      </c>
      <c r="O135" s="148">
        <v>0.61770999999999998</v>
      </c>
      <c r="P135" s="148">
        <f t="shared" si="11"/>
        <v>0.98833599999999999</v>
      </c>
      <c r="Q135" s="148">
        <v>2.23543</v>
      </c>
      <c r="R135" s="148">
        <f t="shared" si="12"/>
        <v>3.5766880000000003</v>
      </c>
      <c r="S135" s="148">
        <v>0</v>
      </c>
      <c r="T135" s="149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153</v>
      </c>
      <c r="AT135" s="150" t="s">
        <v>149</v>
      </c>
      <c r="AU135" s="150" t="s">
        <v>154</v>
      </c>
      <c r="AY135" s="14" t="s">
        <v>147</v>
      </c>
      <c r="BE135" s="151">
        <f t="shared" si="14"/>
        <v>0</v>
      </c>
      <c r="BF135" s="151">
        <f t="shared" si="15"/>
        <v>0</v>
      </c>
      <c r="BG135" s="151">
        <f t="shared" si="16"/>
        <v>0</v>
      </c>
      <c r="BH135" s="151">
        <f t="shared" si="17"/>
        <v>0</v>
      </c>
      <c r="BI135" s="151">
        <f t="shared" si="18"/>
        <v>0</v>
      </c>
      <c r="BJ135" s="14" t="s">
        <v>154</v>
      </c>
      <c r="BK135" s="151">
        <f t="shared" si="19"/>
        <v>0</v>
      </c>
      <c r="BL135" s="14" t="s">
        <v>153</v>
      </c>
      <c r="BM135" s="150" t="s">
        <v>658</v>
      </c>
    </row>
    <row r="136" spans="1:65" s="2" customFormat="1" ht="24" customHeight="1">
      <c r="A136" s="26"/>
      <c r="B136" s="138"/>
      <c r="C136" s="139" t="s">
        <v>153</v>
      </c>
      <c r="D136" s="139" t="s">
        <v>149</v>
      </c>
      <c r="E136" s="140" t="s">
        <v>659</v>
      </c>
      <c r="F136" s="141" t="s">
        <v>660</v>
      </c>
      <c r="G136" s="142" t="s">
        <v>152</v>
      </c>
      <c r="H136" s="143">
        <v>5.1840000000000002</v>
      </c>
      <c r="I136" s="144"/>
      <c r="J136" s="144">
        <f t="shared" si="10"/>
        <v>0</v>
      </c>
      <c r="K136" s="145"/>
      <c r="L136" s="27"/>
      <c r="M136" s="146" t="s">
        <v>1</v>
      </c>
      <c r="N136" s="147" t="s">
        <v>39</v>
      </c>
      <c r="O136" s="148">
        <v>0.60355999999999999</v>
      </c>
      <c r="P136" s="148">
        <f t="shared" si="11"/>
        <v>3.1288550399999999</v>
      </c>
      <c r="Q136" s="148">
        <v>2.2151299999999998</v>
      </c>
      <c r="R136" s="148">
        <f t="shared" si="12"/>
        <v>11.48323392</v>
      </c>
      <c r="S136" s="148">
        <v>0</v>
      </c>
      <c r="T136" s="149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154</v>
      </c>
      <c r="AY136" s="14" t="s">
        <v>147</v>
      </c>
      <c r="BE136" s="151">
        <f t="shared" si="14"/>
        <v>0</v>
      </c>
      <c r="BF136" s="151">
        <f t="shared" si="15"/>
        <v>0</v>
      </c>
      <c r="BG136" s="151">
        <f t="shared" si="16"/>
        <v>0</v>
      </c>
      <c r="BH136" s="151">
        <f t="shared" si="17"/>
        <v>0</v>
      </c>
      <c r="BI136" s="151">
        <f t="shared" si="18"/>
        <v>0</v>
      </c>
      <c r="BJ136" s="14" t="s">
        <v>154</v>
      </c>
      <c r="BK136" s="151">
        <f t="shared" si="19"/>
        <v>0</v>
      </c>
      <c r="BL136" s="14" t="s">
        <v>153</v>
      </c>
      <c r="BM136" s="150" t="s">
        <v>661</v>
      </c>
    </row>
    <row r="137" spans="1:65" s="2" customFormat="1" ht="16.5" customHeight="1">
      <c r="A137" s="26"/>
      <c r="B137" s="138"/>
      <c r="C137" s="139" t="s">
        <v>159</v>
      </c>
      <c r="D137" s="139" t="s">
        <v>149</v>
      </c>
      <c r="E137" s="140" t="s">
        <v>662</v>
      </c>
      <c r="F137" s="141" t="s">
        <v>663</v>
      </c>
      <c r="G137" s="142" t="s">
        <v>176</v>
      </c>
      <c r="H137" s="143">
        <v>8.64</v>
      </c>
      <c r="I137" s="144"/>
      <c r="J137" s="144">
        <f t="shared" si="10"/>
        <v>0</v>
      </c>
      <c r="K137" s="145"/>
      <c r="L137" s="27"/>
      <c r="M137" s="146" t="s">
        <v>1</v>
      </c>
      <c r="N137" s="147" t="s">
        <v>39</v>
      </c>
      <c r="O137" s="148">
        <v>0.35799999999999998</v>
      </c>
      <c r="P137" s="148">
        <f t="shared" si="11"/>
        <v>3.0931199999999999</v>
      </c>
      <c r="Q137" s="148">
        <v>6.7000000000000002E-4</v>
      </c>
      <c r="R137" s="148">
        <f t="shared" si="12"/>
        <v>5.7888000000000002E-3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149</v>
      </c>
      <c r="AU137" s="150" t="s">
        <v>154</v>
      </c>
      <c r="AY137" s="14" t="s">
        <v>147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154</v>
      </c>
      <c r="BK137" s="151">
        <f t="shared" si="19"/>
        <v>0</v>
      </c>
      <c r="BL137" s="14" t="s">
        <v>153</v>
      </c>
      <c r="BM137" s="150" t="s">
        <v>664</v>
      </c>
    </row>
    <row r="138" spans="1:65" s="2" customFormat="1" ht="16.5" customHeight="1">
      <c r="A138" s="26"/>
      <c r="B138" s="138"/>
      <c r="C138" s="139" t="s">
        <v>163</v>
      </c>
      <c r="D138" s="139" t="s">
        <v>149</v>
      </c>
      <c r="E138" s="140" t="s">
        <v>665</v>
      </c>
      <c r="F138" s="141" t="s">
        <v>666</v>
      </c>
      <c r="G138" s="142" t="s">
        <v>176</v>
      </c>
      <c r="H138" s="143">
        <v>8.64</v>
      </c>
      <c r="I138" s="144"/>
      <c r="J138" s="144">
        <f t="shared" si="10"/>
        <v>0</v>
      </c>
      <c r="K138" s="145"/>
      <c r="L138" s="27"/>
      <c r="M138" s="146" t="s">
        <v>1</v>
      </c>
      <c r="N138" s="147" t="s">
        <v>39</v>
      </c>
      <c r="O138" s="148">
        <v>0.19900000000000001</v>
      </c>
      <c r="P138" s="148">
        <f t="shared" si="11"/>
        <v>1.7193600000000002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154</v>
      </c>
      <c r="BK138" s="151">
        <f t="shared" si="19"/>
        <v>0</v>
      </c>
      <c r="BL138" s="14" t="s">
        <v>153</v>
      </c>
      <c r="BM138" s="150" t="s">
        <v>667</v>
      </c>
    </row>
    <row r="139" spans="1:65" s="2" customFormat="1" ht="16.5" customHeight="1">
      <c r="A139" s="26"/>
      <c r="B139" s="138"/>
      <c r="C139" s="139" t="s">
        <v>165</v>
      </c>
      <c r="D139" s="139" t="s">
        <v>149</v>
      </c>
      <c r="E139" s="140" t="s">
        <v>668</v>
      </c>
      <c r="F139" s="141" t="s">
        <v>669</v>
      </c>
      <c r="G139" s="142" t="s">
        <v>212</v>
      </c>
      <c r="H139" s="143">
        <v>0.46700000000000003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39</v>
      </c>
      <c r="O139" s="148">
        <v>35.362000000000002</v>
      </c>
      <c r="P139" s="148">
        <f t="shared" si="11"/>
        <v>16.514054000000002</v>
      </c>
      <c r="Q139" s="148">
        <v>1.01895</v>
      </c>
      <c r="R139" s="148">
        <f t="shared" si="12"/>
        <v>0.47584965000000001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154</v>
      </c>
      <c r="BK139" s="151">
        <f t="shared" si="19"/>
        <v>0</v>
      </c>
      <c r="BL139" s="14" t="s">
        <v>153</v>
      </c>
      <c r="BM139" s="150" t="s">
        <v>670</v>
      </c>
    </row>
    <row r="140" spans="1:65" s="12" customFormat="1" ht="25.9" customHeight="1">
      <c r="B140" s="126"/>
      <c r="D140" s="127" t="s">
        <v>72</v>
      </c>
      <c r="E140" s="128" t="s">
        <v>277</v>
      </c>
      <c r="F140" s="128" t="s">
        <v>278</v>
      </c>
      <c r="J140" s="129">
        <f>BK140</f>
        <v>0</v>
      </c>
      <c r="L140" s="126"/>
      <c r="M140" s="130"/>
      <c r="N140" s="131"/>
      <c r="O140" s="131"/>
      <c r="P140" s="132">
        <f>P141</f>
        <v>6.0706145000000005</v>
      </c>
      <c r="Q140" s="131"/>
      <c r="R140" s="132">
        <f>R141</f>
        <v>3.46775E-2</v>
      </c>
      <c r="S140" s="131"/>
      <c r="T140" s="133">
        <f>T141</f>
        <v>0</v>
      </c>
      <c r="AR140" s="127" t="s">
        <v>154</v>
      </c>
      <c r="AT140" s="134" t="s">
        <v>72</v>
      </c>
      <c r="AU140" s="134" t="s">
        <v>73</v>
      </c>
      <c r="AY140" s="127" t="s">
        <v>147</v>
      </c>
      <c r="BK140" s="135">
        <f>BK141</f>
        <v>0</v>
      </c>
    </row>
    <row r="141" spans="1:65" s="12" customFormat="1" ht="22.9" customHeight="1">
      <c r="B141" s="126"/>
      <c r="D141" s="127" t="s">
        <v>72</v>
      </c>
      <c r="E141" s="136" t="s">
        <v>671</v>
      </c>
      <c r="F141" s="136" t="s">
        <v>672</v>
      </c>
      <c r="J141" s="137">
        <f>BK141</f>
        <v>0</v>
      </c>
      <c r="L141" s="126"/>
      <c r="M141" s="130"/>
      <c r="N141" s="131"/>
      <c r="O141" s="131"/>
      <c r="P141" s="132">
        <f>SUM(P142:P143)</f>
        <v>6.0706145000000005</v>
      </c>
      <c r="Q141" s="131"/>
      <c r="R141" s="132">
        <f>SUM(R142:R143)</f>
        <v>3.46775E-2</v>
      </c>
      <c r="S141" s="131"/>
      <c r="T141" s="133">
        <f>SUM(T142:T143)</f>
        <v>0</v>
      </c>
      <c r="AR141" s="127" t="s">
        <v>154</v>
      </c>
      <c r="AT141" s="134" t="s">
        <v>72</v>
      </c>
      <c r="AU141" s="134" t="s">
        <v>81</v>
      </c>
      <c r="AY141" s="127" t="s">
        <v>147</v>
      </c>
      <c r="BK141" s="135">
        <f>SUM(BK142:BK143)</f>
        <v>0</v>
      </c>
    </row>
    <row r="142" spans="1:65" s="2" customFormat="1" ht="16.5" customHeight="1">
      <c r="A142" s="26"/>
      <c r="B142" s="138"/>
      <c r="C142" s="139" t="s">
        <v>222</v>
      </c>
      <c r="D142" s="139" t="s">
        <v>149</v>
      </c>
      <c r="E142" s="140" t="s">
        <v>673</v>
      </c>
      <c r="F142" s="141" t="s">
        <v>674</v>
      </c>
      <c r="G142" s="142" t="s">
        <v>284</v>
      </c>
      <c r="H142" s="143">
        <v>10.67</v>
      </c>
      <c r="I142" s="144"/>
      <c r="J142" s="144">
        <f>ROUND(I142*H142,2)</f>
        <v>0</v>
      </c>
      <c r="K142" s="145"/>
      <c r="L142" s="27"/>
      <c r="M142" s="146" t="s">
        <v>1</v>
      </c>
      <c r="N142" s="147" t="s">
        <v>39</v>
      </c>
      <c r="O142" s="148">
        <v>0.56435000000000002</v>
      </c>
      <c r="P142" s="148">
        <f>O142*H142</f>
        <v>6.0216145000000001</v>
      </c>
      <c r="Q142" s="148">
        <v>3.2499999999999999E-3</v>
      </c>
      <c r="R142" s="148">
        <f>Q142*H142</f>
        <v>3.46775E-2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234</v>
      </c>
      <c r="AT142" s="150" t="s">
        <v>149</v>
      </c>
      <c r="AU142" s="150" t="s">
        <v>154</v>
      </c>
      <c r="AY142" s="14" t="s">
        <v>147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4" t="s">
        <v>154</v>
      </c>
      <c r="BK142" s="151">
        <f>ROUND(I142*H142,2)</f>
        <v>0</v>
      </c>
      <c r="BL142" s="14" t="s">
        <v>234</v>
      </c>
      <c r="BM142" s="150" t="s">
        <v>675</v>
      </c>
    </row>
    <row r="143" spans="1:65" s="2" customFormat="1" ht="24" customHeight="1">
      <c r="A143" s="26"/>
      <c r="B143" s="138"/>
      <c r="C143" s="139" t="s">
        <v>226</v>
      </c>
      <c r="D143" s="139" t="s">
        <v>149</v>
      </c>
      <c r="E143" s="140" t="s">
        <v>676</v>
      </c>
      <c r="F143" s="141" t="s">
        <v>677</v>
      </c>
      <c r="G143" s="142" t="s">
        <v>212</v>
      </c>
      <c r="H143" s="143">
        <v>3.5000000000000003E-2</v>
      </c>
      <c r="I143" s="144"/>
      <c r="J143" s="144">
        <f>ROUND(I143*H143,2)</f>
        <v>0</v>
      </c>
      <c r="K143" s="145"/>
      <c r="L143" s="27"/>
      <c r="M143" s="146" t="s">
        <v>1</v>
      </c>
      <c r="N143" s="147" t="s">
        <v>39</v>
      </c>
      <c r="O143" s="148">
        <v>1.4</v>
      </c>
      <c r="P143" s="148">
        <f>O143*H143</f>
        <v>4.9000000000000002E-2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234</v>
      </c>
      <c r="AT143" s="150" t="s">
        <v>149</v>
      </c>
      <c r="AU143" s="150" t="s">
        <v>154</v>
      </c>
      <c r="AY143" s="14" t="s">
        <v>147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4" t="s">
        <v>154</v>
      </c>
      <c r="BK143" s="151">
        <f>ROUND(I143*H143,2)</f>
        <v>0</v>
      </c>
      <c r="BL143" s="14" t="s">
        <v>234</v>
      </c>
      <c r="BM143" s="150" t="s">
        <v>678</v>
      </c>
    </row>
    <row r="144" spans="1:65" s="12" customFormat="1" ht="25.9" customHeight="1">
      <c r="B144" s="126"/>
      <c r="D144" s="127" t="s">
        <v>72</v>
      </c>
      <c r="E144" s="128" t="s">
        <v>227</v>
      </c>
      <c r="F144" s="128" t="s">
        <v>350</v>
      </c>
      <c r="J144" s="129">
        <f>BK144</f>
        <v>0</v>
      </c>
      <c r="L144" s="126"/>
      <c r="M144" s="130"/>
      <c r="N144" s="131"/>
      <c r="O144" s="131"/>
      <c r="P144" s="132">
        <f>P145+P164</f>
        <v>469.47899999999998</v>
      </c>
      <c r="Q144" s="131"/>
      <c r="R144" s="132">
        <f>R145+R164</f>
        <v>0</v>
      </c>
      <c r="S144" s="131"/>
      <c r="T144" s="133">
        <f>T145+T164</f>
        <v>0</v>
      </c>
      <c r="AR144" s="127" t="s">
        <v>193</v>
      </c>
      <c r="AT144" s="134" t="s">
        <v>72</v>
      </c>
      <c r="AU144" s="134" t="s">
        <v>73</v>
      </c>
      <c r="AY144" s="127" t="s">
        <v>147</v>
      </c>
      <c r="BK144" s="135">
        <f>BK145+BK164</f>
        <v>0</v>
      </c>
    </row>
    <row r="145" spans="1:65" s="12" customFormat="1" ht="22.9" customHeight="1">
      <c r="B145" s="126"/>
      <c r="D145" s="127" t="s">
        <v>72</v>
      </c>
      <c r="E145" s="136" t="s">
        <v>351</v>
      </c>
      <c r="F145" s="136" t="s">
        <v>352</v>
      </c>
      <c r="J145" s="137">
        <f>BK145</f>
        <v>0</v>
      </c>
      <c r="L145" s="126"/>
      <c r="M145" s="130"/>
      <c r="N145" s="131"/>
      <c r="O145" s="131"/>
      <c r="P145" s="132">
        <f>SUM(P146:P163)</f>
        <v>0</v>
      </c>
      <c r="Q145" s="131"/>
      <c r="R145" s="132">
        <f>SUM(R146:R163)</f>
        <v>0</v>
      </c>
      <c r="S145" s="131"/>
      <c r="T145" s="133">
        <f>SUM(T146:T163)</f>
        <v>0</v>
      </c>
      <c r="AR145" s="127" t="s">
        <v>193</v>
      </c>
      <c r="AT145" s="134" t="s">
        <v>72</v>
      </c>
      <c r="AU145" s="134" t="s">
        <v>81</v>
      </c>
      <c r="AY145" s="127" t="s">
        <v>147</v>
      </c>
      <c r="BK145" s="135">
        <f>SUM(BK146:BK163)</f>
        <v>0</v>
      </c>
    </row>
    <row r="146" spans="1:65" s="2" customFormat="1" ht="24" customHeight="1">
      <c r="A146" s="26"/>
      <c r="B146" s="138"/>
      <c r="C146" s="139" t="s">
        <v>242</v>
      </c>
      <c r="D146" s="139" t="s">
        <v>149</v>
      </c>
      <c r="E146" s="140" t="s">
        <v>679</v>
      </c>
      <c r="F146" s="141" t="s">
        <v>680</v>
      </c>
      <c r="G146" s="142" t="s">
        <v>409</v>
      </c>
      <c r="H146" s="143">
        <v>1</v>
      </c>
      <c r="I146" s="144"/>
      <c r="J146" s="144">
        <f t="shared" ref="J146:J163" si="20">ROUND(I146*H146,2)</f>
        <v>0</v>
      </c>
      <c r="K146" s="145"/>
      <c r="L146" s="27"/>
      <c r="M146" s="146" t="s">
        <v>1</v>
      </c>
      <c r="N146" s="147" t="s">
        <v>39</v>
      </c>
      <c r="O146" s="148">
        <v>0</v>
      </c>
      <c r="P146" s="148">
        <f t="shared" ref="P146:P163" si="21">O146*H146</f>
        <v>0</v>
      </c>
      <c r="Q146" s="148">
        <v>0</v>
      </c>
      <c r="R146" s="148">
        <f t="shared" ref="R146:R163" si="22">Q146*H146</f>
        <v>0</v>
      </c>
      <c r="S146" s="148">
        <v>0</v>
      </c>
      <c r="T146" s="149">
        <f t="shared" ref="T146:T163" si="2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149</v>
      </c>
      <c r="AU146" s="150" t="s">
        <v>154</v>
      </c>
      <c r="AY146" s="14" t="s">
        <v>147</v>
      </c>
      <c r="BE146" s="151">
        <f t="shared" ref="BE146:BE163" si="24">IF(N146="základná",J146,0)</f>
        <v>0</v>
      </c>
      <c r="BF146" s="151">
        <f t="shared" ref="BF146:BF163" si="25">IF(N146="znížená",J146,0)</f>
        <v>0</v>
      </c>
      <c r="BG146" s="151">
        <f t="shared" ref="BG146:BG163" si="26">IF(N146="zákl. prenesená",J146,0)</f>
        <v>0</v>
      </c>
      <c r="BH146" s="151">
        <f t="shared" ref="BH146:BH163" si="27">IF(N146="zníž. prenesená",J146,0)</f>
        <v>0</v>
      </c>
      <c r="BI146" s="151">
        <f t="shared" ref="BI146:BI163" si="28">IF(N146="nulová",J146,0)</f>
        <v>0</v>
      </c>
      <c r="BJ146" s="14" t="s">
        <v>154</v>
      </c>
      <c r="BK146" s="151">
        <f t="shared" ref="BK146:BK163" si="29">ROUND(I146*H146,2)</f>
        <v>0</v>
      </c>
      <c r="BL146" s="14" t="s">
        <v>153</v>
      </c>
      <c r="BM146" s="150" t="s">
        <v>681</v>
      </c>
    </row>
    <row r="147" spans="1:65" s="2" customFormat="1" ht="16.5" customHeight="1">
      <c r="A147" s="26"/>
      <c r="B147" s="138"/>
      <c r="C147" s="139" t="s">
        <v>7</v>
      </c>
      <c r="D147" s="139" t="s">
        <v>149</v>
      </c>
      <c r="E147" s="140" t="s">
        <v>682</v>
      </c>
      <c r="F147" s="141" t="s">
        <v>683</v>
      </c>
      <c r="G147" s="142" t="s">
        <v>356</v>
      </c>
      <c r="H147" s="143">
        <v>1</v>
      </c>
      <c r="I147" s="144"/>
      <c r="J147" s="144">
        <f t="shared" si="20"/>
        <v>0</v>
      </c>
      <c r="K147" s="145"/>
      <c r="L147" s="27"/>
      <c r="M147" s="146" t="s">
        <v>1</v>
      </c>
      <c r="N147" s="147" t="s">
        <v>39</v>
      </c>
      <c r="O147" s="148">
        <v>0</v>
      </c>
      <c r="P147" s="148">
        <f t="shared" si="21"/>
        <v>0</v>
      </c>
      <c r="Q147" s="148">
        <v>0</v>
      </c>
      <c r="R147" s="148">
        <f t="shared" si="22"/>
        <v>0</v>
      </c>
      <c r="S147" s="148">
        <v>0</v>
      </c>
      <c r="T147" s="149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149</v>
      </c>
      <c r="AU147" s="150" t="s">
        <v>154</v>
      </c>
      <c r="AY147" s="14" t="s">
        <v>147</v>
      </c>
      <c r="BE147" s="151">
        <f t="shared" si="24"/>
        <v>0</v>
      </c>
      <c r="BF147" s="151">
        <f t="shared" si="25"/>
        <v>0</v>
      </c>
      <c r="BG147" s="151">
        <f t="shared" si="26"/>
        <v>0</v>
      </c>
      <c r="BH147" s="151">
        <f t="shared" si="27"/>
        <v>0</v>
      </c>
      <c r="BI147" s="151">
        <f t="shared" si="28"/>
        <v>0</v>
      </c>
      <c r="BJ147" s="14" t="s">
        <v>154</v>
      </c>
      <c r="BK147" s="151">
        <f t="shared" si="29"/>
        <v>0</v>
      </c>
      <c r="BL147" s="14" t="s">
        <v>153</v>
      </c>
      <c r="BM147" s="150" t="s">
        <v>684</v>
      </c>
    </row>
    <row r="148" spans="1:65" s="2" customFormat="1" ht="48" customHeight="1">
      <c r="A148" s="26"/>
      <c r="B148" s="138"/>
      <c r="C148" s="139" t="s">
        <v>261</v>
      </c>
      <c r="D148" s="139" t="s">
        <v>149</v>
      </c>
      <c r="E148" s="140" t="s">
        <v>685</v>
      </c>
      <c r="F148" s="141" t="s">
        <v>686</v>
      </c>
      <c r="G148" s="142" t="s">
        <v>284</v>
      </c>
      <c r="H148" s="143">
        <v>8</v>
      </c>
      <c r="I148" s="144"/>
      <c r="J148" s="144">
        <f t="shared" si="20"/>
        <v>0</v>
      </c>
      <c r="K148" s="145"/>
      <c r="L148" s="27"/>
      <c r="M148" s="146" t="s">
        <v>1</v>
      </c>
      <c r="N148" s="147" t="s">
        <v>39</v>
      </c>
      <c r="O148" s="148">
        <v>0</v>
      </c>
      <c r="P148" s="148">
        <f t="shared" si="21"/>
        <v>0</v>
      </c>
      <c r="Q148" s="148">
        <v>0</v>
      </c>
      <c r="R148" s="148">
        <f t="shared" si="22"/>
        <v>0</v>
      </c>
      <c r="S148" s="148">
        <v>0</v>
      </c>
      <c r="T148" s="149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153</v>
      </c>
      <c r="AT148" s="150" t="s">
        <v>149</v>
      </c>
      <c r="AU148" s="150" t="s">
        <v>154</v>
      </c>
      <c r="AY148" s="14" t="s">
        <v>147</v>
      </c>
      <c r="BE148" s="151">
        <f t="shared" si="24"/>
        <v>0</v>
      </c>
      <c r="BF148" s="151">
        <f t="shared" si="25"/>
        <v>0</v>
      </c>
      <c r="BG148" s="151">
        <f t="shared" si="26"/>
        <v>0</v>
      </c>
      <c r="BH148" s="151">
        <f t="shared" si="27"/>
        <v>0</v>
      </c>
      <c r="BI148" s="151">
        <f t="shared" si="28"/>
        <v>0</v>
      </c>
      <c r="BJ148" s="14" t="s">
        <v>154</v>
      </c>
      <c r="BK148" s="151">
        <f t="shared" si="29"/>
        <v>0</v>
      </c>
      <c r="BL148" s="14" t="s">
        <v>153</v>
      </c>
      <c r="BM148" s="150" t="s">
        <v>687</v>
      </c>
    </row>
    <row r="149" spans="1:65" s="2" customFormat="1" ht="16.5" customHeight="1">
      <c r="A149" s="26"/>
      <c r="B149" s="138"/>
      <c r="C149" s="139" t="s">
        <v>266</v>
      </c>
      <c r="D149" s="139" t="s">
        <v>149</v>
      </c>
      <c r="E149" s="140" t="s">
        <v>688</v>
      </c>
      <c r="F149" s="141" t="s">
        <v>452</v>
      </c>
      <c r="G149" s="142" t="s">
        <v>356</v>
      </c>
      <c r="H149" s="143">
        <v>1</v>
      </c>
      <c r="I149" s="144"/>
      <c r="J149" s="144">
        <f t="shared" si="20"/>
        <v>0</v>
      </c>
      <c r="K149" s="145"/>
      <c r="L149" s="27"/>
      <c r="M149" s="146" t="s">
        <v>1</v>
      </c>
      <c r="N149" s="147" t="s">
        <v>39</v>
      </c>
      <c r="O149" s="148">
        <v>0</v>
      </c>
      <c r="P149" s="148">
        <f t="shared" si="21"/>
        <v>0</v>
      </c>
      <c r="Q149" s="148">
        <v>0</v>
      </c>
      <c r="R149" s="148">
        <f t="shared" si="22"/>
        <v>0</v>
      </c>
      <c r="S149" s="148">
        <v>0</v>
      </c>
      <c r="T149" s="149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153</v>
      </c>
      <c r="AT149" s="150" t="s">
        <v>149</v>
      </c>
      <c r="AU149" s="150" t="s">
        <v>154</v>
      </c>
      <c r="AY149" s="14" t="s">
        <v>147</v>
      </c>
      <c r="BE149" s="151">
        <f t="shared" si="24"/>
        <v>0</v>
      </c>
      <c r="BF149" s="151">
        <f t="shared" si="25"/>
        <v>0</v>
      </c>
      <c r="BG149" s="151">
        <f t="shared" si="26"/>
        <v>0</v>
      </c>
      <c r="BH149" s="151">
        <f t="shared" si="27"/>
        <v>0</v>
      </c>
      <c r="BI149" s="151">
        <f t="shared" si="28"/>
        <v>0</v>
      </c>
      <c r="BJ149" s="14" t="s">
        <v>154</v>
      </c>
      <c r="BK149" s="151">
        <f t="shared" si="29"/>
        <v>0</v>
      </c>
      <c r="BL149" s="14" t="s">
        <v>153</v>
      </c>
      <c r="BM149" s="150" t="s">
        <v>689</v>
      </c>
    </row>
    <row r="150" spans="1:65" s="2" customFormat="1" ht="36" customHeight="1">
      <c r="A150" s="26"/>
      <c r="B150" s="138"/>
      <c r="C150" s="139" t="s">
        <v>273</v>
      </c>
      <c r="D150" s="139" t="s">
        <v>149</v>
      </c>
      <c r="E150" s="140" t="s">
        <v>690</v>
      </c>
      <c r="F150" s="141" t="s">
        <v>464</v>
      </c>
      <c r="G150" s="142" t="s">
        <v>356</v>
      </c>
      <c r="H150" s="143">
        <v>1</v>
      </c>
      <c r="I150" s="144"/>
      <c r="J150" s="144">
        <f t="shared" si="20"/>
        <v>0</v>
      </c>
      <c r="K150" s="145"/>
      <c r="L150" s="27"/>
      <c r="M150" s="146" t="s">
        <v>1</v>
      </c>
      <c r="N150" s="147" t="s">
        <v>39</v>
      </c>
      <c r="O150" s="148">
        <v>0</v>
      </c>
      <c r="P150" s="148">
        <f t="shared" si="21"/>
        <v>0</v>
      </c>
      <c r="Q150" s="148">
        <v>0</v>
      </c>
      <c r="R150" s="148">
        <f t="shared" si="22"/>
        <v>0</v>
      </c>
      <c r="S150" s="148">
        <v>0</v>
      </c>
      <c r="T150" s="149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153</v>
      </c>
      <c r="AT150" s="150" t="s">
        <v>149</v>
      </c>
      <c r="AU150" s="150" t="s">
        <v>154</v>
      </c>
      <c r="AY150" s="14" t="s">
        <v>147</v>
      </c>
      <c r="BE150" s="151">
        <f t="shared" si="24"/>
        <v>0</v>
      </c>
      <c r="BF150" s="151">
        <f t="shared" si="25"/>
        <v>0</v>
      </c>
      <c r="BG150" s="151">
        <f t="shared" si="26"/>
        <v>0</v>
      </c>
      <c r="BH150" s="151">
        <f t="shared" si="27"/>
        <v>0</v>
      </c>
      <c r="BI150" s="151">
        <f t="shared" si="28"/>
        <v>0</v>
      </c>
      <c r="BJ150" s="14" t="s">
        <v>154</v>
      </c>
      <c r="BK150" s="151">
        <f t="shared" si="29"/>
        <v>0</v>
      </c>
      <c r="BL150" s="14" t="s">
        <v>153</v>
      </c>
      <c r="BM150" s="150" t="s">
        <v>691</v>
      </c>
    </row>
    <row r="151" spans="1:65" s="2" customFormat="1" ht="36" customHeight="1">
      <c r="A151" s="26"/>
      <c r="B151" s="138"/>
      <c r="C151" s="139" t="s">
        <v>286</v>
      </c>
      <c r="D151" s="139" t="s">
        <v>149</v>
      </c>
      <c r="E151" s="140" t="s">
        <v>692</v>
      </c>
      <c r="F151" s="141" t="s">
        <v>355</v>
      </c>
      <c r="G151" s="142" t="s">
        <v>356</v>
      </c>
      <c r="H151" s="143">
        <v>1</v>
      </c>
      <c r="I151" s="144"/>
      <c r="J151" s="144">
        <f t="shared" si="20"/>
        <v>0</v>
      </c>
      <c r="K151" s="145"/>
      <c r="L151" s="27"/>
      <c r="M151" s="146" t="s">
        <v>1</v>
      </c>
      <c r="N151" s="147" t="s">
        <v>39</v>
      </c>
      <c r="O151" s="148">
        <v>0</v>
      </c>
      <c r="P151" s="148">
        <f t="shared" si="21"/>
        <v>0</v>
      </c>
      <c r="Q151" s="148">
        <v>0</v>
      </c>
      <c r="R151" s="148">
        <f t="shared" si="22"/>
        <v>0</v>
      </c>
      <c r="S151" s="148">
        <v>0</v>
      </c>
      <c r="T151" s="149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153</v>
      </c>
      <c r="AT151" s="150" t="s">
        <v>149</v>
      </c>
      <c r="AU151" s="150" t="s">
        <v>154</v>
      </c>
      <c r="AY151" s="14" t="s">
        <v>147</v>
      </c>
      <c r="BE151" s="151">
        <f t="shared" si="24"/>
        <v>0</v>
      </c>
      <c r="BF151" s="151">
        <f t="shared" si="25"/>
        <v>0</v>
      </c>
      <c r="BG151" s="151">
        <f t="shared" si="26"/>
        <v>0</v>
      </c>
      <c r="BH151" s="151">
        <f t="shared" si="27"/>
        <v>0</v>
      </c>
      <c r="BI151" s="151">
        <f t="shared" si="28"/>
        <v>0</v>
      </c>
      <c r="BJ151" s="14" t="s">
        <v>154</v>
      </c>
      <c r="BK151" s="151">
        <f t="shared" si="29"/>
        <v>0</v>
      </c>
      <c r="BL151" s="14" t="s">
        <v>153</v>
      </c>
      <c r="BM151" s="150" t="s">
        <v>693</v>
      </c>
    </row>
    <row r="152" spans="1:65" s="2" customFormat="1" ht="24" customHeight="1">
      <c r="A152" s="26"/>
      <c r="B152" s="138"/>
      <c r="C152" s="139" t="s">
        <v>290</v>
      </c>
      <c r="D152" s="139" t="s">
        <v>149</v>
      </c>
      <c r="E152" s="140" t="s">
        <v>694</v>
      </c>
      <c r="F152" s="141" t="s">
        <v>472</v>
      </c>
      <c r="G152" s="142" t="s">
        <v>356</v>
      </c>
      <c r="H152" s="143">
        <v>1</v>
      </c>
      <c r="I152" s="144"/>
      <c r="J152" s="144">
        <f t="shared" si="20"/>
        <v>0</v>
      </c>
      <c r="K152" s="145"/>
      <c r="L152" s="27"/>
      <c r="M152" s="146" t="s">
        <v>1</v>
      </c>
      <c r="N152" s="147" t="s">
        <v>39</v>
      </c>
      <c r="O152" s="148">
        <v>0</v>
      </c>
      <c r="P152" s="148">
        <f t="shared" si="21"/>
        <v>0</v>
      </c>
      <c r="Q152" s="148">
        <v>0</v>
      </c>
      <c r="R152" s="148">
        <f t="shared" si="22"/>
        <v>0</v>
      </c>
      <c r="S152" s="148">
        <v>0</v>
      </c>
      <c r="T152" s="149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153</v>
      </c>
      <c r="AT152" s="150" t="s">
        <v>149</v>
      </c>
      <c r="AU152" s="150" t="s">
        <v>154</v>
      </c>
      <c r="AY152" s="14" t="s">
        <v>147</v>
      </c>
      <c r="BE152" s="151">
        <f t="shared" si="24"/>
        <v>0</v>
      </c>
      <c r="BF152" s="151">
        <f t="shared" si="25"/>
        <v>0</v>
      </c>
      <c r="BG152" s="151">
        <f t="shared" si="26"/>
        <v>0</v>
      </c>
      <c r="BH152" s="151">
        <f t="shared" si="27"/>
        <v>0</v>
      </c>
      <c r="BI152" s="151">
        <f t="shared" si="28"/>
        <v>0</v>
      </c>
      <c r="BJ152" s="14" t="s">
        <v>154</v>
      </c>
      <c r="BK152" s="151">
        <f t="shared" si="29"/>
        <v>0</v>
      </c>
      <c r="BL152" s="14" t="s">
        <v>153</v>
      </c>
      <c r="BM152" s="150" t="s">
        <v>695</v>
      </c>
    </row>
    <row r="153" spans="1:65" s="2" customFormat="1" ht="60" customHeight="1">
      <c r="A153" s="26"/>
      <c r="B153" s="138"/>
      <c r="C153" s="139" t="s">
        <v>293</v>
      </c>
      <c r="D153" s="139" t="s">
        <v>149</v>
      </c>
      <c r="E153" s="140" t="s">
        <v>696</v>
      </c>
      <c r="F153" s="141" t="s">
        <v>476</v>
      </c>
      <c r="G153" s="142" t="s">
        <v>356</v>
      </c>
      <c r="H153" s="143">
        <v>1</v>
      </c>
      <c r="I153" s="144"/>
      <c r="J153" s="144">
        <f t="shared" si="20"/>
        <v>0</v>
      </c>
      <c r="K153" s="145"/>
      <c r="L153" s="27"/>
      <c r="M153" s="146" t="s">
        <v>1</v>
      </c>
      <c r="N153" s="147" t="s">
        <v>39</v>
      </c>
      <c r="O153" s="148">
        <v>0</v>
      </c>
      <c r="P153" s="148">
        <f t="shared" si="21"/>
        <v>0</v>
      </c>
      <c r="Q153" s="148">
        <v>0</v>
      </c>
      <c r="R153" s="148">
        <f t="shared" si="22"/>
        <v>0</v>
      </c>
      <c r="S153" s="148">
        <v>0</v>
      </c>
      <c r="T153" s="149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153</v>
      </c>
      <c r="AT153" s="150" t="s">
        <v>149</v>
      </c>
      <c r="AU153" s="150" t="s">
        <v>154</v>
      </c>
      <c r="AY153" s="14" t="s">
        <v>147</v>
      </c>
      <c r="BE153" s="151">
        <f t="shared" si="24"/>
        <v>0</v>
      </c>
      <c r="BF153" s="151">
        <f t="shared" si="25"/>
        <v>0</v>
      </c>
      <c r="BG153" s="151">
        <f t="shared" si="26"/>
        <v>0</v>
      </c>
      <c r="BH153" s="151">
        <f t="shared" si="27"/>
        <v>0</v>
      </c>
      <c r="BI153" s="151">
        <f t="shared" si="28"/>
        <v>0</v>
      </c>
      <c r="BJ153" s="14" t="s">
        <v>154</v>
      </c>
      <c r="BK153" s="151">
        <f t="shared" si="29"/>
        <v>0</v>
      </c>
      <c r="BL153" s="14" t="s">
        <v>153</v>
      </c>
      <c r="BM153" s="150" t="s">
        <v>697</v>
      </c>
    </row>
    <row r="154" spans="1:65" s="2" customFormat="1" ht="16.5" customHeight="1">
      <c r="A154" s="26"/>
      <c r="B154" s="138"/>
      <c r="C154" s="139" t="s">
        <v>281</v>
      </c>
      <c r="D154" s="139" t="s">
        <v>149</v>
      </c>
      <c r="E154" s="140" t="s">
        <v>698</v>
      </c>
      <c r="F154" s="141" t="s">
        <v>468</v>
      </c>
      <c r="G154" s="142" t="s">
        <v>356</v>
      </c>
      <c r="H154" s="143">
        <v>1</v>
      </c>
      <c r="I154" s="144"/>
      <c r="J154" s="144">
        <f t="shared" si="20"/>
        <v>0</v>
      </c>
      <c r="K154" s="145"/>
      <c r="L154" s="27"/>
      <c r="M154" s="146" t="s">
        <v>1</v>
      </c>
      <c r="N154" s="147" t="s">
        <v>39</v>
      </c>
      <c r="O154" s="148">
        <v>0</v>
      </c>
      <c r="P154" s="148">
        <f t="shared" si="21"/>
        <v>0</v>
      </c>
      <c r="Q154" s="148">
        <v>0</v>
      </c>
      <c r="R154" s="148">
        <f t="shared" si="22"/>
        <v>0</v>
      </c>
      <c r="S154" s="148">
        <v>0</v>
      </c>
      <c r="T154" s="149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153</v>
      </c>
      <c r="AT154" s="150" t="s">
        <v>149</v>
      </c>
      <c r="AU154" s="150" t="s">
        <v>154</v>
      </c>
      <c r="AY154" s="14" t="s">
        <v>147</v>
      </c>
      <c r="BE154" s="151">
        <f t="shared" si="24"/>
        <v>0</v>
      </c>
      <c r="BF154" s="151">
        <f t="shared" si="25"/>
        <v>0</v>
      </c>
      <c r="BG154" s="151">
        <f t="shared" si="26"/>
        <v>0</v>
      </c>
      <c r="BH154" s="151">
        <f t="shared" si="27"/>
        <v>0</v>
      </c>
      <c r="BI154" s="151">
        <f t="shared" si="28"/>
        <v>0</v>
      </c>
      <c r="BJ154" s="14" t="s">
        <v>154</v>
      </c>
      <c r="BK154" s="151">
        <f t="shared" si="29"/>
        <v>0</v>
      </c>
      <c r="BL154" s="14" t="s">
        <v>153</v>
      </c>
      <c r="BM154" s="150" t="s">
        <v>699</v>
      </c>
    </row>
    <row r="155" spans="1:65" s="2" customFormat="1" ht="16.5" customHeight="1">
      <c r="A155" s="26"/>
      <c r="B155" s="138"/>
      <c r="C155" s="139" t="s">
        <v>231</v>
      </c>
      <c r="D155" s="139" t="s">
        <v>149</v>
      </c>
      <c r="E155" s="140" t="s">
        <v>700</v>
      </c>
      <c r="F155" s="141" t="s">
        <v>701</v>
      </c>
      <c r="G155" s="142" t="s">
        <v>301</v>
      </c>
      <c r="H155" s="143">
        <v>1</v>
      </c>
      <c r="I155" s="144"/>
      <c r="J155" s="144">
        <f t="shared" si="20"/>
        <v>0</v>
      </c>
      <c r="K155" s="145"/>
      <c r="L155" s="27"/>
      <c r="M155" s="146" t="s">
        <v>1</v>
      </c>
      <c r="N155" s="147" t="s">
        <v>39</v>
      </c>
      <c r="O155" s="148">
        <v>0</v>
      </c>
      <c r="P155" s="148">
        <f t="shared" si="21"/>
        <v>0</v>
      </c>
      <c r="Q155" s="148">
        <v>0</v>
      </c>
      <c r="R155" s="148">
        <f t="shared" si="22"/>
        <v>0</v>
      </c>
      <c r="S155" s="148">
        <v>0</v>
      </c>
      <c r="T155" s="14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153</v>
      </c>
      <c r="AT155" s="150" t="s">
        <v>149</v>
      </c>
      <c r="AU155" s="150" t="s">
        <v>154</v>
      </c>
      <c r="AY155" s="14" t="s">
        <v>147</v>
      </c>
      <c r="BE155" s="151">
        <f t="shared" si="24"/>
        <v>0</v>
      </c>
      <c r="BF155" s="151">
        <f t="shared" si="25"/>
        <v>0</v>
      </c>
      <c r="BG155" s="151">
        <f t="shared" si="26"/>
        <v>0</v>
      </c>
      <c r="BH155" s="151">
        <f t="shared" si="27"/>
        <v>0</v>
      </c>
      <c r="BI155" s="151">
        <f t="shared" si="28"/>
        <v>0</v>
      </c>
      <c r="BJ155" s="14" t="s">
        <v>154</v>
      </c>
      <c r="BK155" s="151">
        <f t="shared" si="29"/>
        <v>0</v>
      </c>
      <c r="BL155" s="14" t="s">
        <v>153</v>
      </c>
      <c r="BM155" s="150" t="s">
        <v>702</v>
      </c>
    </row>
    <row r="156" spans="1:65" s="2" customFormat="1" ht="16.5" customHeight="1">
      <c r="A156" s="26"/>
      <c r="B156" s="138"/>
      <c r="C156" s="139" t="s">
        <v>238</v>
      </c>
      <c r="D156" s="139" t="s">
        <v>149</v>
      </c>
      <c r="E156" s="140" t="s">
        <v>703</v>
      </c>
      <c r="F156" s="141" t="s">
        <v>392</v>
      </c>
      <c r="G156" s="142" t="s">
        <v>284</v>
      </c>
      <c r="H156" s="143">
        <v>56</v>
      </c>
      <c r="I156" s="144"/>
      <c r="J156" s="144">
        <f t="shared" si="20"/>
        <v>0</v>
      </c>
      <c r="K156" s="145"/>
      <c r="L156" s="27"/>
      <c r="M156" s="146" t="s">
        <v>1</v>
      </c>
      <c r="N156" s="147" t="s">
        <v>39</v>
      </c>
      <c r="O156" s="148">
        <v>0</v>
      </c>
      <c r="P156" s="148">
        <f t="shared" si="21"/>
        <v>0</v>
      </c>
      <c r="Q156" s="148">
        <v>0</v>
      </c>
      <c r="R156" s="148">
        <f t="shared" si="22"/>
        <v>0</v>
      </c>
      <c r="S156" s="148">
        <v>0</v>
      </c>
      <c r="T156" s="14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153</v>
      </c>
      <c r="AT156" s="150" t="s">
        <v>149</v>
      </c>
      <c r="AU156" s="150" t="s">
        <v>154</v>
      </c>
      <c r="AY156" s="14" t="s">
        <v>147</v>
      </c>
      <c r="BE156" s="151">
        <f t="shared" si="24"/>
        <v>0</v>
      </c>
      <c r="BF156" s="151">
        <f t="shared" si="25"/>
        <v>0</v>
      </c>
      <c r="BG156" s="151">
        <f t="shared" si="26"/>
        <v>0</v>
      </c>
      <c r="BH156" s="151">
        <f t="shared" si="27"/>
        <v>0</v>
      </c>
      <c r="BI156" s="151">
        <f t="shared" si="28"/>
        <v>0</v>
      </c>
      <c r="BJ156" s="14" t="s">
        <v>154</v>
      </c>
      <c r="BK156" s="151">
        <f t="shared" si="29"/>
        <v>0</v>
      </c>
      <c r="BL156" s="14" t="s">
        <v>153</v>
      </c>
      <c r="BM156" s="150" t="s">
        <v>704</v>
      </c>
    </row>
    <row r="157" spans="1:65" s="2" customFormat="1" ht="16.5" customHeight="1">
      <c r="A157" s="26"/>
      <c r="B157" s="138"/>
      <c r="C157" s="139" t="s">
        <v>246</v>
      </c>
      <c r="D157" s="139" t="s">
        <v>149</v>
      </c>
      <c r="E157" s="140" t="s">
        <v>419</v>
      </c>
      <c r="F157" s="141" t="s">
        <v>420</v>
      </c>
      <c r="G157" s="142" t="s">
        <v>284</v>
      </c>
      <c r="H157" s="143">
        <v>47</v>
      </c>
      <c r="I157" s="144"/>
      <c r="J157" s="144">
        <f t="shared" si="20"/>
        <v>0</v>
      </c>
      <c r="K157" s="145"/>
      <c r="L157" s="27"/>
      <c r="M157" s="146" t="s">
        <v>1</v>
      </c>
      <c r="N157" s="147" t="s">
        <v>39</v>
      </c>
      <c r="O157" s="148">
        <v>0</v>
      </c>
      <c r="P157" s="148">
        <f t="shared" si="21"/>
        <v>0</v>
      </c>
      <c r="Q157" s="148">
        <v>0</v>
      </c>
      <c r="R157" s="148">
        <f t="shared" si="22"/>
        <v>0</v>
      </c>
      <c r="S157" s="148">
        <v>0</v>
      </c>
      <c r="T157" s="14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153</v>
      </c>
      <c r="AT157" s="150" t="s">
        <v>149</v>
      </c>
      <c r="AU157" s="150" t="s">
        <v>154</v>
      </c>
      <c r="AY157" s="14" t="s">
        <v>147</v>
      </c>
      <c r="BE157" s="151">
        <f t="shared" si="24"/>
        <v>0</v>
      </c>
      <c r="BF157" s="151">
        <f t="shared" si="25"/>
        <v>0</v>
      </c>
      <c r="BG157" s="151">
        <f t="shared" si="26"/>
        <v>0</v>
      </c>
      <c r="BH157" s="151">
        <f t="shared" si="27"/>
        <v>0</v>
      </c>
      <c r="BI157" s="151">
        <f t="shared" si="28"/>
        <v>0</v>
      </c>
      <c r="BJ157" s="14" t="s">
        <v>154</v>
      </c>
      <c r="BK157" s="151">
        <f t="shared" si="29"/>
        <v>0</v>
      </c>
      <c r="BL157" s="14" t="s">
        <v>153</v>
      </c>
      <c r="BM157" s="150" t="s">
        <v>705</v>
      </c>
    </row>
    <row r="158" spans="1:65" s="2" customFormat="1" ht="16.5" customHeight="1">
      <c r="A158" s="26"/>
      <c r="B158" s="138"/>
      <c r="C158" s="139" t="s">
        <v>265</v>
      </c>
      <c r="D158" s="139" t="s">
        <v>149</v>
      </c>
      <c r="E158" s="140" t="s">
        <v>706</v>
      </c>
      <c r="F158" s="141" t="s">
        <v>707</v>
      </c>
      <c r="G158" s="142" t="s">
        <v>284</v>
      </c>
      <c r="H158" s="143">
        <v>12</v>
      </c>
      <c r="I158" s="144"/>
      <c r="J158" s="144">
        <f t="shared" si="20"/>
        <v>0</v>
      </c>
      <c r="K158" s="145"/>
      <c r="L158" s="27"/>
      <c r="M158" s="146" t="s">
        <v>1</v>
      </c>
      <c r="N158" s="147" t="s">
        <v>39</v>
      </c>
      <c r="O158" s="148">
        <v>0</v>
      </c>
      <c r="P158" s="148">
        <f t="shared" si="21"/>
        <v>0</v>
      </c>
      <c r="Q158" s="148">
        <v>0</v>
      </c>
      <c r="R158" s="148">
        <f t="shared" si="22"/>
        <v>0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153</v>
      </c>
      <c r="AT158" s="150" t="s">
        <v>149</v>
      </c>
      <c r="AU158" s="150" t="s">
        <v>154</v>
      </c>
      <c r="AY158" s="14" t="s">
        <v>147</v>
      </c>
      <c r="BE158" s="151">
        <f t="shared" si="24"/>
        <v>0</v>
      </c>
      <c r="BF158" s="151">
        <f t="shared" si="25"/>
        <v>0</v>
      </c>
      <c r="BG158" s="151">
        <f t="shared" si="26"/>
        <v>0</v>
      </c>
      <c r="BH158" s="151">
        <f t="shared" si="27"/>
        <v>0</v>
      </c>
      <c r="BI158" s="151">
        <f t="shared" si="28"/>
        <v>0</v>
      </c>
      <c r="BJ158" s="14" t="s">
        <v>154</v>
      </c>
      <c r="BK158" s="151">
        <f t="shared" si="29"/>
        <v>0</v>
      </c>
      <c r="BL158" s="14" t="s">
        <v>153</v>
      </c>
      <c r="BM158" s="150" t="s">
        <v>708</v>
      </c>
    </row>
    <row r="159" spans="1:65" s="2" customFormat="1" ht="24" customHeight="1">
      <c r="A159" s="26"/>
      <c r="B159" s="138"/>
      <c r="C159" s="139" t="s">
        <v>298</v>
      </c>
      <c r="D159" s="139" t="s">
        <v>149</v>
      </c>
      <c r="E159" s="140" t="s">
        <v>709</v>
      </c>
      <c r="F159" s="141" t="s">
        <v>480</v>
      </c>
      <c r="G159" s="142" t="s">
        <v>356</v>
      </c>
      <c r="H159" s="143">
        <v>1</v>
      </c>
      <c r="I159" s="144"/>
      <c r="J159" s="144">
        <f t="shared" si="20"/>
        <v>0</v>
      </c>
      <c r="K159" s="145"/>
      <c r="L159" s="27"/>
      <c r="M159" s="146" t="s">
        <v>1</v>
      </c>
      <c r="N159" s="147" t="s">
        <v>39</v>
      </c>
      <c r="O159" s="148">
        <v>0</v>
      </c>
      <c r="P159" s="148">
        <f t="shared" si="21"/>
        <v>0</v>
      </c>
      <c r="Q159" s="148">
        <v>0</v>
      </c>
      <c r="R159" s="148">
        <f t="shared" si="22"/>
        <v>0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153</v>
      </c>
      <c r="AT159" s="150" t="s">
        <v>149</v>
      </c>
      <c r="AU159" s="150" t="s">
        <v>154</v>
      </c>
      <c r="AY159" s="14" t="s">
        <v>147</v>
      </c>
      <c r="BE159" s="151">
        <f t="shared" si="24"/>
        <v>0</v>
      </c>
      <c r="BF159" s="151">
        <f t="shared" si="25"/>
        <v>0</v>
      </c>
      <c r="BG159" s="151">
        <f t="shared" si="26"/>
        <v>0</v>
      </c>
      <c r="BH159" s="151">
        <f t="shared" si="27"/>
        <v>0</v>
      </c>
      <c r="BI159" s="151">
        <f t="shared" si="28"/>
        <v>0</v>
      </c>
      <c r="BJ159" s="14" t="s">
        <v>154</v>
      </c>
      <c r="BK159" s="151">
        <f t="shared" si="29"/>
        <v>0</v>
      </c>
      <c r="BL159" s="14" t="s">
        <v>153</v>
      </c>
      <c r="BM159" s="150" t="s">
        <v>710</v>
      </c>
    </row>
    <row r="160" spans="1:65" s="2" customFormat="1" ht="16.5" customHeight="1">
      <c r="A160" s="26"/>
      <c r="B160" s="138"/>
      <c r="C160" s="139" t="s">
        <v>254</v>
      </c>
      <c r="D160" s="139" t="s">
        <v>149</v>
      </c>
      <c r="E160" s="140" t="s">
        <v>423</v>
      </c>
      <c r="F160" s="141" t="s">
        <v>424</v>
      </c>
      <c r="G160" s="142" t="s">
        <v>301</v>
      </c>
      <c r="H160" s="143">
        <v>1</v>
      </c>
      <c r="I160" s="144"/>
      <c r="J160" s="144">
        <f t="shared" si="20"/>
        <v>0</v>
      </c>
      <c r="K160" s="145"/>
      <c r="L160" s="27"/>
      <c r="M160" s="146" t="s">
        <v>1</v>
      </c>
      <c r="N160" s="147" t="s">
        <v>39</v>
      </c>
      <c r="O160" s="148">
        <v>0</v>
      </c>
      <c r="P160" s="148">
        <f t="shared" si="21"/>
        <v>0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153</v>
      </c>
      <c r="AT160" s="150" t="s">
        <v>149</v>
      </c>
      <c r="AU160" s="150" t="s">
        <v>154</v>
      </c>
      <c r="AY160" s="14" t="s">
        <v>147</v>
      </c>
      <c r="BE160" s="151">
        <f t="shared" si="24"/>
        <v>0</v>
      </c>
      <c r="BF160" s="151">
        <f t="shared" si="25"/>
        <v>0</v>
      </c>
      <c r="BG160" s="151">
        <f t="shared" si="26"/>
        <v>0</v>
      </c>
      <c r="BH160" s="151">
        <f t="shared" si="27"/>
        <v>0</v>
      </c>
      <c r="BI160" s="151">
        <f t="shared" si="28"/>
        <v>0</v>
      </c>
      <c r="BJ160" s="14" t="s">
        <v>154</v>
      </c>
      <c r="BK160" s="151">
        <f t="shared" si="29"/>
        <v>0</v>
      </c>
      <c r="BL160" s="14" t="s">
        <v>153</v>
      </c>
      <c r="BM160" s="150" t="s">
        <v>711</v>
      </c>
    </row>
    <row r="161" spans="1:65" s="2" customFormat="1" ht="16.5" customHeight="1">
      <c r="A161" s="26"/>
      <c r="B161" s="138"/>
      <c r="C161" s="139" t="s">
        <v>270</v>
      </c>
      <c r="D161" s="139" t="s">
        <v>149</v>
      </c>
      <c r="E161" s="140" t="s">
        <v>712</v>
      </c>
      <c r="F161" s="141" t="s">
        <v>460</v>
      </c>
      <c r="G161" s="142" t="s">
        <v>356</v>
      </c>
      <c r="H161" s="143">
        <v>1</v>
      </c>
      <c r="I161" s="144"/>
      <c r="J161" s="144">
        <f t="shared" si="20"/>
        <v>0</v>
      </c>
      <c r="K161" s="145"/>
      <c r="L161" s="27"/>
      <c r="M161" s="146" t="s">
        <v>1</v>
      </c>
      <c r="N161" s="147" t="s">
        <v>39</v>
      </c>
      <c r="O161" s="148">
        <v>0</v>
      </c>
      <c r="P161" s="148">
        <f t="shared" si="21"/>
        <v>0</v>
      </c>
      <c r="Q161" s="148">
        <v>0</v>
      </c>
      <c r="R161" s="148">
        <f t="shared" si="22"/>
        <v>0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153</v>
      </c>
      <c r="AT161" s="150" t="s">
        <v>149</v>
      </c>
      <c r="AU161" s="150" t="s">
        <v>154</v>
      </c>
      <c r="AY161" s="14" t="s">
        <v>147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154</v>
      </c>
      <c r="BK161" s="151">
        <f t="shared" si="29"/>
        <v>0</v>
      </c>
      <c r="BL161" s="14" t="s">
        <v>153</v>
      </c>
      <c r="BM161" s="150" t="s">
        <v>713</v>
      </c>
    </row>
    <row r="162" spans="1:65" s="2" customFormat="1" ht="16.5" customHeight="1">
      <c r="A162" s="26"/>
      <c r="B162" s="138"/>
      <c r="C162" s="139" t="s">
        <v>268</v>
      </c>
      <c r="D162" s="139" t="s">
        <v>149</v>
      </c>
      <c r="E162" s="140" t="s">
        <v>714</v>
      </c>
      <c r="F162" s="141" t="s">
        <v>428</v>
      </c>
      <c r="G162" s="142" t="s">
        <v>356</v>
      </c>
      <c r="H162" s="143">
        <v>1</v>
      </c>
      <c r="I162" s="144"/>
      <c r="J162" s="144">
        <f t="shared" si="20"/>
        <v>0</v>
      </c>
      <c r="K162" s="145"/>
      <c r="L162" s="27"/>
      <c r="M162" s="146" t="s">
        <v>1</v>
      </c>
      <c r="N162" s="147" t="s">
        <v>39</v>
      </c>
      <c r="O162" s="148">
        <v>0</v>
      </c>
      <c r="P162" s="148">
        <f t="shared" si="21"/>
        <v>0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153</v>
      </c>
      <c r="AT162" s="150" t="s">
        <v>149</v>
      </c>
      <c r="AU162" s="150" t="s">
        <v>154</v>
      </c>
      <c r="AY162" s="14" t="s">
        <v>147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154</v>
      </c>
      <c r="BK162" s="151">
        <f t="shared" si="29"/>
        <v>0</v>
      </c>
      <c r="BL162" s="14" t="s">
        <v>153</v>
      </c>
      <c r="BM162" s="150" t="s">
        <v>715</v>
      </c>
    </row>
    <row r="163" spans="1:65" s="2" customFormat="1" ht="36" customHeight="1">
      <c r="A163" s="26"/>
      <c r="B163" s="138"/>
      <c r="C163" s="139" t="s">
        <v>269</v>
      </c>
      <c r="D163" s="139" t="s">
        <v>149</v>
      </c>
      <c r="E163" s="140" t="s">
        <v>716</v>
      </c>
      <c r="F163" s="141" t="s">
        <v>456</v>
      </c>
      <c r="G163" s="142" t="s">
        <v>356</v>
      </c>
      <c r="H163" s="143">
        <v>1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39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153</v>
      </c>
      <c r="AT163" s="150" t="s">
        <v>149</v>
      </c>
      <c r="AU163" s="150" t="s">
        <v>154</v>
      </c>
      <c r="AY163" s="14" t="s">
        <v>147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154</v>
      </c>
      <c r="BK163" s="151">
        <f t="shared" si="29"/>
        <v>0</v>
      </c>
      <c r="BL163" s="14" t="s">
        <v>153</v>
      </c>
      <c r="BM163" s="150" t="s">
        <v>717</v>
      </c>
    </row>
    <row r="164" spans="1:65" s="12" customFormat="1" ht="22.9" customHeight="1">
      <c r="B164" s="126"/>
      <c r="D164" s="127" t="s">
        <v>72</v>
      </c>
      <c r="E164" s="136" t="s">
        <v>718</v>
      </c>
      <c r="F164" s="136" t="s">
        <v>719</v>
      </c>
      <c r="J164" s="137">
        <f>BK164</f>
        <v>0</v>
      </c>
      <c r="L164" s="126"/>
      <c r="M164" s="130"/>
      <c r="N164" s="131"/>
      <c r="O164" s="131"/>
      <c r="P164" s="132">
        <f>P165</f>
        <v>469.47899999999998</v>
      </c>
      <c r="Q164" s="131"/>
      <c r="R164" s="132">
        <f>R165</f>
        <v>0</v>
      </c>
      <c r="S164" s="131"/>
      <c r="T164" s="133">
        <f>T165</f>
        <v>0</v>
      </c>
      <c r="AR164" s="127" t="s">
        <v>193</v>
      </c>
      <c r="AT164" s="134" t="s">
        <v>72</v>
      </c>
      <c r="AU164" s="134" t="s">
        <v>81</v>
      </c>
      <c r="AY164" s="127" t="s">
        <v>147</v>
      </c>
      <c r="BK164" s="135">
        <f>BK165</f>
        <v>0</v>
      </c>
    </row>
    <row r="165" spans="1:65" s="196" customFormat="1" ht="36" customHeight="1">
      <c r="A165" s="182"/>
      <c r="B165" s="183"/>
      <c r="C165" s="184" t="s">
        <v>81</v>
      </c>
      <c r="D165" s="184" t="s">
        <v>149</v>
      </c>
      <c r="E165" s="185" t="s">
        <v>720</v>
      </c>
      <c r="F165" s="186" t="s">
        <v>1226</v>
      </c>
      <c r="G165" s="187" t="s">
        <v>301</v>
      </c>
      <c r="H165" s="188">
        <v>1</v>
      </c>
      <c r="I165" s="189"/>
      <c r="J165" s="189">
        <f>ROUND(I165*H165,2)</f>
        <v>0</v>
      </c>
      <c r="K165" s="190"/>
      <c r="L165" s="191"/>
      <c r="M165" s="229" t="s">
        <v>1</v>
      </c>
      <c r="N165" s="230" t="s">
        <v>39</v>
      </c>
      <c r="O165" s="231">
        <v>469.47899999999998</v>
      </c>
      <c r="P165" s="231">
        <f>O165*H165</f>
        <v>469.47899999999998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R165" s="197" t="s">
        <v>487</v>
      </c>
      <c r="AT165" s="197" t="s">
        <v>149</v>
      </c>
      <c r="AU165" s="197" t="s">
        <v>154</v>
      </c>
      <c r="AY165" s="198" t="s">
        <v>147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98" t="s">
        <v>154</v>
      </c>
      <c r="BK165" s="199">
        <f>ROUND(I165*H165,2)</f>
        <v>0</v>
      </c>
      <c r="BL165" s="198" t="s">
        <v>487</v>
      </c>
      <c r="BM165" s="197" t="s">
        <v>721</v>
      </c>
    </row>
    <row r="166" spans="1:65" s="2" customFormat="1" ht="7" customHeight="1">
      <c r="A166" s="26"/>
      <c r="B166" s="41"/>
      <c r="C166" s="42"/>
      <c r="D166" s="42"/>
      <c r="E166" s="42"/>
      <c r="F166" s="42"/>
      <c r="G166" s="42"/>
      <c r="H166" s="42"/>
      <c r="I166" s="42"/>
      <c r="J166" s="42"/>
      <c r="K166" s="42"/>
      <c r="L166" s="27"/>
      <c r="M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</row>
  </sheetData>
  <autoFilter ref="C123:K16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9"/>
  <sheetViews>
    <sheetView showGridLines="0" topLeftCell="A108" workbookViewId="0">
      <selection activeCell="I125" sqref="I125:I14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97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722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ROUND((SUM(BE122:BE148)),  2)</f>
        <v>0</v>
      </c>
      <c r="G33" s="26"/>
      <c r="H33" s="26"/>
      <c r="I33" s="95">
        <v>0.2</v>
      </c>
      <c r="J33" s="94">
        <f>ROUND(((SUM(BE122:BE148))*I33),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ROUND((SUM(BF122:BF148)),  2)</f>
        <v>0</v>
      </c>
      <c r="G34" s="26"/>
      <c r="H34" s="26"/>
      <c r="I34" s="95">
        <v>0.2</v>
      </c>
      <c r="J34" s="94">
        <f>ROUND(((SUM(BF122:BF148))*I34),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ROUND((SUM(BG122:BG148)),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ROUND((SUM(BH122:BH148)),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ROUND((SUM(BI122:BI148)),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201 - SPEVNENÉ PLOCHY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hidden="1" customHeight="1">
      <c r="B98" s="111"/>
      <c r="D98" s="112" t="s">
        <v>180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hidden="1" customHeight="1">
      <c r="B99" s="111"/>
      <c r="D99" s="112" t="s">
        <v>182</v>
      </c>
      <c r="E99" s="113"/>
      <c r="F99" s="113"/>
      <c r="G99" s="113"/>
      <c r="H99" s="113"/>
      <c r="I99" s="113"/>
      <c r="J99" s="114">
        <f>J128</f>
        <v>0</v>
      </c>
      <c r="L99" s="111"/>
    </row>
    <row r="100" spans="1:31" s="10" customFormat="1" ht="19.899999999999999" hidden="1" customHeight="1">
      <c r="B100" s="111"/>
      <c r="D100" s="112" t="s">
        <v>535</v>
      </c>
      <c r="E100" s="113"/>
      <c r="F100" s="113"/>
      <c r="G100" s="113"/>
      <c r="H100" s="113"/>
      <c r="I100" s="113"/>
      <c r="J100" s="114">
        <f>J131</f>
        <v>0</v>
      </c>
      <c r="L100" s="111"/>
    </row>
    <row r="101" spans="1:31" s="10" customFormat="1" ht="19.899999999999999" hidden="1" customHeight="1">
      <c r="B101" s="111"/>
      <c r="D101" s="112" t="s">
        <v>183</v>
      </c>
      <c r="E101" s="113"/>
      <c r="F101" s="113"/>
      <c r="G101" s="113"/>
      <c r="H101" s="113"/>
      <c r="I101" s="113"/>
      <c r="J101" s="114">
        <f>J137</f>
        <v>0</v>
      </c>
      <c r="L101" s="111"/>
    </row>
    <row r="102" spans="1:31" s="9" customFormat="1" ht="25" hidden="1" customHeight="1">
      <c r="B102" s="107"/>
      <c r="D102" s="108" t="s">
        <v>191</v>
      </c>
      <c r="E102" s="109"/>
      <c r="F102" s="109"/>
      <c r="G102" s="109"/>
      <c r="H102" s="109"/>
      <c r="I102" s="109"/>
      <c r="J102" s="110">
        <f>J139</f>
        <v>0</v>
      </c>
      <c r="L102" s="10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7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7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5" customHeight="1">
      <c r="A109" s="26"/>
      <c r="B109" s="27"/>
      <c r="C109" s="18" t="s">
        <v>133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7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68" t="str">
        <f>E7</f>
        <v>VÝSTAVBA KOMPOSTÁRNE V MESTE ZLATÉ MORAVCE</v>
      </c>
      <c r="F112" s="269"/>
      <c r="G112" s="269"/>
      <c r="H112" s="269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50" t="str">
        <f>E9</f>
        <v>SO 201 - SPEVNENÉ PLOCHY</v>
      </c>
      <c r="F114" s="267"/>
      <c r="G114" s="267"/>
      <c r="H114" s="26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Zlaté Moravce, p.č. 14160/1, 14160/5</v>
      </c>
      <c r="G116" s="26"/>
      <c r="H116" s="26"/>
      <c r="I116" s="23" t="s">
        <v>19</v>
      </c>
      <c r="J116" s="49" t="str">
        <f>IF(J12="","",J12)</f>
        <v>10. 12. 2019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21</v>
      </c>
      <c r="D118" s="26"/>
      <c r="E118" s="26"/>
      <c r="F118" s="21" t="str">
        <f>E15</f>
        <v>Mesto Zlaté Moravce</v>
      </c>
      <c r="G118" s="26"/>
      <c r="H118" s="26"/>
      <c r="I118" s="23" t="s">
        <v>27</v>
      </c>
      <c r="J118" s="24" t="str">
        <f>E21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25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30</v>
      </c>
      <c r="J119" s="24" t="str">
        <f>E24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4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134</v>
      </c>
      <c r="D121" s="118" t="s">
        <v>58</v>
      </c>
      <c r="E121" s="118" t="s">
        <v>54</v>
      </c>
      <c r="F121" s="118" t="s">
        <v>55</v>
      </c>
      <c r="G121" s="118" t="s">
        <v>135</v>
      </c>
      <c r="H121" s="118" t="s">
        <v>136</v>
      </c>
      <c r="I121" s="118" t="s">
        <v>137</v>
      </c>
      <c r="J121" s="119" t="s">
        <v>128</v>
      </c>
      <c r="K121" s="120" t="s">
        <v>138</v>
      </c>
      <c r="L121" s="121"/>
      <c r="M121" s="56" t="s">
        <v>1</v>
      </c>
      <c r="N121" s="57" t="s">
        <v>37</v>
      </c>
      <c r="O121" s="57" t="s">
        <v>139</v>
      </c>
      <c r="P121" s="57" t="s">
        <v>140</v>
      </c>
      <c r="Q121" s="57" t="s">
        <v>141</v>
      </c>
      <c r="R121" s="57" t="s">
        <v>142</v>
      </c>
      <c r="S121" s="57" t="s">
        <v>143</v>
      </c>
      <c r="T121" s="58" t="s">
        <v>144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129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P123+P139</f>
        <v>585.44159999999999</v>
      </c>
      <c r="Q122" s="60"/>
      <c r="R122" s="123">
        <f>R123+R139</f>
        <v>926.04946749999999</v>
      </c>
      <c r="S122" s="60"/>
      <c r="T122" s="124">
        <f>T123+T139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130</v>
      </c>
      <c r="BK122" s="125">
        <f>BK123+BK139</f>
        <v>0</v>
      </c>
    </row>
    <row r="123" spans="1:65" s="12" customFormat="1" ht="25.9" customHeight="1">
      <c r="B123" s="126"/>
      <c r="D123" s="127" t="s">
        <v>72</v>
      </c>
      <c r="E123" s="128" t="s">
        <v>145</v>
      </c>
      <c r="F123" s="128" t="s">
        <v>146</v>
      </c>
      <c r="J123" s="129">
        <f>BK123</f>
        <v>0</v>
      </c>
      <c r="L123" s="126"/>
      <c r="M123" s="130"/>
      <c r="N123" s="131"/>
      <c r="O123" s="131"/>
      <c r="P123" s="132">
        <f>P124+P128+P131+P137</f>
        <v>585.44159999999999</v>
      </c>
      <c r="Q123" s="131"/>
      <c r="R123" s="132">
        <f>R124+R128+R131+R137</f>
        <v>926.04946749999999</v>
      </c>
      <c r="S123" s="131"/>
      <c r="T123" s="133">
        <f>T124+T128+T131+T137</f>
        <v>0</v>
      </c>
      <c r="AR123" s="127" t="s">
        <v>81</v>
      </c>
      <c r="AT123" s="134" t="s">
        <v>72</v>
      </c>
      <c r="AU123" s="134" t="s">
        <v>73</v>
      </c>
      <c r="AY123" s="127" t="s">
        <v>147</v>
      </c>
      <c r="BK123" s="135">
        <f>BK124+BK128+BK131+BK137</f>
        <v>0</v>
      </c>
    </row>
    <row r="124" spans="1:65" s="12" customFormat="1" ht="22.9" customHeight="1">
      <c r="B124" s="126"/>
      <c r="D124" s="127" t="s">
        <v>72</v>
      </c>
      <c r="E124" s="136" t="s">
        <v>154</v>
      </c>
      <c r="F124" s="136" t="s">
        <v>213</v>
      </c>
      <c r="J124" s="137">
        <f>BK124</f>
        <v>0</v>
      </c>
      <c r="L124" s="126"/>
      <c r="M124" s="130"/>
      <c r="N124" s="131"/>
      <c r="O124" s="131"/>
      <c r="P124" s="132">
        <f>SUM(P125:P127)</f>
        <v>440.33370000000002</v>
      </c>
      <c r="Q124" s="131"/>
      <c r="R124" s="132">
        <f>SUM(R125:R127)</f>
        <v>5.3943895000000008</v>
      </c>
      <c r="S124" s="131"/>
      <c r="T124" s="133">
        <f>SUM(T125:T127)</f>
        <v>0</v>
      </c>
      <c r="AR124" s="127" t="s">
        <v>81</v>
      </c>
      <c r="AT124" s="134" t="s">
        <v>72</v>
      </c>
      <c r="AU124" s="134" t="s">
        <v>81</v>
      </c>
      <c r="AY124" s="127" t="s">
        <v>147</v>
      </c>
      <c r="BK124" s="135">
        <f>SUM(BK125:BK127)</f>
        <v>0</v>
      </c>
    </row>
    <row r="125" spans="1:65" s="2" customFormat="1" ht="24" customHeight="1">
      <c r="A125" s="26"/>
      <c r="B125" s="138"/>
      <c r="C125" s="139" t="s">
        <v>165</v>
      </c>
      <c r="D125" s="139" t="s">
        <v>149</v>
      </c>
      <c r="E125" s="140" t="s">
        <v>223</v>
      </c>
      <c r="F125" s="141" t="s">
        <v>224</v>
      </c>
      <c r="G125" s="142" t="s">
        <v>176</v>
      </c>
      <c r="H125" s="143">
        <v>819.3</v>
      </c>
      <c r="I125" s="144"/>
      <c r="J125" s="144">
        <f>ROUND(I125*H125,2)</f>
        <v>0</v>
      </c>
      <c r="K125" s="145"/>
      <c r="L125" s="27"/>
      <c r="M125" s="146" t="s">
        <v>1</v>
      </c>
      <c r="N125" s="147" t="s">
        <v>39</v>
      </c>
      <c r="O125" s="148">
        <v>2.9000000000000001E-2</v>
      </c>
      <c r="P125" s="148">
        <f>O125*H125</f>
        <v>23.759699999999999</v>
      </c>
      <c r="Q125" s="148">
        <v>3.0000000000000001E-5</v>
      </c>
      <c r="R125" s="148">
        <f>Q125*H125</f>
        <v>2.4579E-2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154</v>
      </c>
      <c r="AY125" s="14" t="s">
        <v>147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154</v>
      </c>
      <c r="BK125" s="151">
        <f>ROUND(I125*H125,2)</f>
        <v>0</v>
      </c>
      <c r="BL125" s="14" t="s">
        <v>153</v>
      </c>
      <c r="BM125" s="150" t="s">
        <v>723</v>
      </c>
    </row>
    <row r="126" spans="1:65" s="2" customFormat="1" ht="16.5" customHeight="1">
      <c r="A126" s="26"/>
      <c r="B126" s="138"/>
      <c r="C126" s="156" t="s">
        <v>173</v>
      </c>
      <c r="D126" s="156" t="s">
        <v>227</v>
      </c>
      <c r="E126" s="157" t="s">
        <v>228</v>
      </c>
      <c r="F126" s="158" t="s">
        <v>229</v>
      </c>
      <c r="G126" s="159" t="s">
        <v>176</v>
      </c>
      <c r="H126" s="160">
        <v>835.68600000000004</v>
      </c>
      <c r="I126" s="161"/>
      <c r="J126" s="161">
        <f>ROUND(I126*H126,2)</f>
        <v>0</v>
      </c>
      <c r="K126" s="162"/>
      <c r="L126" s="163"/>
      <c r="M126" s="164" t="s">
        <v>1</v>
      </c>
      <c r="N126" s="165" t="s">
        <v>39</v>
      </c>
      <c r="O126" s="148">
        <v>0</v>
      </c>
      <c r="P126" s="148">
        <f>O126*H126</f>
        <v>0</v>
      </c>
      <c r="Q126" s="148">
        <v>2.5000000000000001E-4</v>
      </c>
      <c r="R126" s="148">
        <f>Q126*H126</f>
        <v>0.20892150000000001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173</v>
      </c>
      <c r="AT126" s="150" t="s">
        <v>227</v>
      </c>
      <c r="AU126" s="150" t="s">
        <v>154</v>
      </c>
      <c r="AY126" s="14" t="s">
        <v>147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4" t="s">
        <v>154</v>
      </c>
      <c r="BK126" s="151">
        <f>ROUND(I126*H126,2)</f>
        <v>0</v>
      </c>
      <c r="BL126" s="14" t="s">
        <v>153</v>
      </c>
      <c r="BM126" s="150" t="s">
        <v>724</v>
      </c>
    </row>
    <row r="127" spans="1:65" s="196" customFormat="1" ht="36" customHeight="1">
      <c r="A127" s="182"/>
      <c r="B127" s="183"/>
      <c r="C127" s="184" t="s">
        <v>550</v>
      </c>
      <c r="D127" s="184" t="s">
        <v>149</v>
      </c>
      <c r="E127" s="185" t="s">
        <v>1228</v>
      </c>
      <c r="F127" s="186" t="s">
        <v>1225</v>
      </c>
      <c r="G127" s="187" t="s">
        <v>176</v>
      </c>
      <c r="H127" s="188">
        <v>2314.3000000000002</v>
      </c>
      <c r="I127" s="189"/>
      <c r="J127" s="189">
        <f t="shared" ref="J127" si="0">ROUND(I127*H127,2)</f>
        <v>0</v>
      </c>
      <c r="K127" s="190"/>
      <c r="L127" s="191"/>
      <c r="M127" s="192" t="s">
        <v>1</v>
      </c>
      <c r="N127" s="193" t="s">
        <v>39</v>
      </c>
      <c r="O127" s="194">
        <v>0.18</v>
      </c>
      <c r="P127" s="194">
        <f t="shared" ref="P127" si="1">O127*H127</f>
        <v>416.57400000000001</v>
      </c>
      <c r="Q127" s="194">
        <v>2.2300000000000002E-3</v>
      </c>
      <c r="R127" s="194">
        <f t="shared" ref="R127" si="2">Q127*H127</f>
        <v>5.1608890000000009</v>
      </c>
      <c r="S127" s="194">
        <v>0</v>
      </c>
      <c r="T127" s="195">
        <f t="shared" ref="T127" si="3">S127*H127</f>
        <v>0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R127" s="197" t="s">
        <v>153</v>
      </c>
      <c r="AT127" s="197" t="s">
        <v>149</v>
      </c>
      <c r="AU127" s="197" t="s">
        <v>154</v>
      </c>
      <c r="AY127" s="198" t="s">
        <v>147</v>
      </c>
      <c r="BE127" s="199">
        <f t="shared" ref="BE127" si="4">IF(N127="základná",J127,0)</f>
        <v>0</v>
      </c>
      <c r="BF127" s="199">
        <f t="shared" ref="BF127" si="5">IF(N127="znížená",J127,0)</f>
        <v>0</v>
      </c>
      <c r="BG127" s="199">
        <f t="shared" ref="BG127" si="6">IF(N127="zákl. prenesená",J127,0)</f>
        <v>0</v>
      </c>
      <c r="BH127" s="199">
        <f t="shared" ref="BH127" si="7">IF(N127="zníž. prenesená",J127,0)</f>
        <v>0</v>
      </c>
      <c r="BI127" s="199">
        <f t="shared" ref="BI127" si="8">IF(N127="nulová",J127,0)</f>
        <v>0</v>
      </c>
      <c r="BJ127" s="198" t="s">
        <v>154</v>
      </c>
      <c r="BK127" s="199">
        <f t="shared" ref="BK127" si="9">ROUND(I127*H127,2)</f>
        <v>0</v>
      </c>
      <c r="BL127" s="198" t="s">
        <v>153</v>
      </c>
      <c r="BM127" s="197" t="s">
        <v>551</v>
      </c>
    </row>
    <row r="128" spans="1:65" s="210" customFormat="1" ht="22.9" customHeight="1">
      <c r="B128" s="211"/>
      <c r="D128" s="212" t="s">
        <v>72</v>
      </c>
      <c r="E128" s="213" t="s">
        <v>159</v>
      </c>
      <c r="F128" s="213" t="s">
        <v>260</v>
      </c>
      <c r="J128" s="214">
        <f>BK128</f>
        <v>0</v>
      </c>
      <c r="L128" s="211"/>
      <c r="M128" s="215"/>
      <c r="N128" s="216"/>
      <c r="O128" s="216"/>
      <c r="P128" s="217">
        <f>SUM(P129:P130)</f>
        <v>79.472099999999998</v>
      </c>
      <c r="Q128" s="216"/>
      <c r="R128" s="217">
        <f>SUM(R129:R130)</f>
        <v>900.83673599999997</v>
      </c>
      <c r="S128" s="216"/>
      <c r="T128" s="218">
        <f>SUM(T129:T130)</f>
        <v>0</v>
      </c>
      <c r="AR128" s="212" t="s">
        <v>81</v>
      </c>
      <c r="AT128" s="219" t="s">
        <v>72</v>
      </c>
      <c r="AU128" s="219" t="s">
        <v>81</v>
      </c>
      <c r="AY128" s="212" t="s">
        <v>147</v>
      </c>
      <c r="BK128" s="220">
        <f>SUM(BK129:BK130)</f>
        <v>0</v>
      </c>
    </row>
    <row r="129" spans="1:65" s="196" customFormat="1" ht="24" customHeight="1">
      <c r="A129" s="182"/>
      <c r="B129" s="183"/>
      <c r="C129" s="184" t="s">
        <v>550</v>
      </c>
      <c r="D129" s="184" t="s">
        <v>149</v>
      </c>
      <c r="E129" s="185" t="s">
        <v>262</v>
      </c>
      <c r="F129" s="186" t="s">
        <v>263</v>
      </c>
      <c r="G129" s="187" t="s">
        <v>176</v>
      </c>
      <c r="H129" s="188">
        <v>819.3</v>
      </c>
      <c r="I129" s="189"/>
      <c r="J129" s="189">
        <f t="shared" ref="J129:J130" si="10">ROUND(I129*H129,2)</f>
        <v>0</v>
      </c>
      <c r="K129" s="190"/>
      <c r="L129" s="191"/>
      <c r="M129" s="192" t="s">
        <v>1</v>
      </c>
      <c r="N129" s="193" t="s">
        <v>39</v>
      </c>
      <c r="O129" s="194">
        <v>7.2999999999999995E-2</v>
      </c>
      <c r="P129" s="194">
        <f t="shared" ref="P129:P130" si="11">O129*H129</f>
        <v>59.808899999999994</v>
      </c>
      <c r="Q129" s="194">
        <v>0.71643999999999997</v>
      </c>
      <c r="R129" s="194">
        <f t="shared" ref="R129:R130" si="12">Q129*H129</f>
        <v>586.97929199999999</v>
      </c>
      <c r="S129" s="194">
        <v>0</v>
      </c>
      <c r="T129" s="195">
        <f t="shared" ref="T129:T130" si="13">S129*H129</f>
        <v>0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R129" s="197" t="s">
        <v>153</v>
      </c>
      <c r="AT129" s="197" t="s">
        <v>149</v>
      </c>
      <c r="AU129" s="197" t="s">
        <v>154</v>
      </c>
      <c r="AY129" s="198" t="s">
        <v>147</v>
      </c>
      <c r="BE129" s="199">
        <f t="shared" ref="BE129:BE130" si="14">IF(N129="základná",J129,0)</f>
        <v>0</v>
      </c>
      <c r="BF129" s="199">
        <f t="shared" ref="BF129:BF130" si="15">IF(N129="znížená",J129,0)</f>
        <v>0</v>
      </c>
      <c r="BG129" s="199">
        <f t="shared" ref="BG129:BG130" si="16">IF(N129="zákl. prenesená",J129,0)</f>
        <v>0</v>
      </c>
      <c r="BH129" s="199">
        <f t="shared" ref="BH129:BH130" si="17">IF(N129="zníž. prenesená",J129,0)</f>
        <v>0</v>
      </c>
      <c r="BI129" s="199">
        <f t="shared" ref="BI129:BI130" si="18">IF(N129="nulová",J129,0)</f>
        <v>0</v>
      </c>
      <c r="BJ129" s="198" t="s">
        <v>154</v>
      </c>
      <c r="BK129" s="199">
        <f t="shared" ref="BK129:BK130" si="19">ROUND(I129*H129,2)</f>
        <v>0</v>
      </c>
      <c r="BL129" s="198" t="s">
        <v>153</v>
      </c>
      <c r="BM129" s="197" t="s">
        <v>725</v>
      </c>
    </row>
    <row r="130" spans="1:65" s="196" customFormat="1" ht="36" customHeight="1">
      <c r="A130" s="182"/>
      <c r="B130" s="183"/>
      <c r="C130" s="184" t="s">
        <v>214</v>
      </c>
      <c r="D130" s="184" t="s">
        <v>149</v>
      </c>
      <c r="E130" s="185" t="s">
        <v>1229</v>
      </c>
      <c r="F130" s="186" t="s">
        <v>1223</v>
      </c>
      <c r="G130" s="187" t="s">
        <v>176</v>
      </c>
      <c r="H130" s="188">
        <v>819.3</v>
      </c>
      <c r="I130" s="189"/>
      <c r="J130" s="189">
        <f t="shared" si="10"/>
        <v>0</v>
      </c>
      <c r="K130" s="190"/>
      <c r="L130" s="191"/>
      <c r="M130" s="192" t="s">
        <v>1</v>
      </c>
      <c r="N130" s="193" t="s">
        <v>39</v>
      </c>
      <c r="O130" s="194">
        <v>2.4E-2</v>
      </c>
      <c r="P130" s="194">
        <f t="shared" si="11"/>
        <v>19.6632</v>
      </c>
      <c r="Q130" s="194">
        <v>0.38307999999999998</v>
      </c>
      <c r="R130" s="194">
        <f t="shared" si="12"/>
        <v>313.85744399999999</v>
      </c>
      <c r="S130" s="194">
        <v>0</v>
      </c>
      <c r="T130" s="195">
        <f t="shared" si="13"/>
        <v>0</v>
      </c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R130" s="197" t="s">
        <v>153</v>
      </c>
      <c r="AT130" s="197" t="s">
        <v>149</v>
      </c>
      <c r="AU130" s="197" t="s">
        <v>154</v>
      </c>
      <c r="AY130" s="198" t="s">
        <v>147</v>
      </c>
      <c r="BE130" s="199">
        <f t="shared" si="14"/>
        <v>0</v>
      </c>
      <c r="BF130" s="199">
        <f t="shared" si="15"/>
        <v>0</v>
      </c>
      <c r="BG130" s="199">
        <f t="shared" si="16"/>
        <v>0</v>
      </c>
      <c r="BH130" s="199">
        <f t="shared" si="17"/>
        <v>0</v>
      </c>
      <c r="BI130" s="199">
        <f t="shared" si="18"/>
        <v>0</v>
      </c>
      <c r="BJ130" s="198" t="s">
        <v>154</v>
      </c>
      <c r="BK130" s="199">
        <f t="shared" si="19"/>
        <v>0</v>
      </c>
      <c r="BL130" s="198" t="s">
        <v>153</v>
      </c>
      <c r="BM130" s="197" t="s">
        <v>726</v>
      </c>
    </row>
    <row r="131" spans="1:65" s="12" customFormat="1" ht="22.9" customHeight="1">
      <c r="B131" s="126"/>
      <c r="D131" s="127" t="s">
        <v>72</v>
      </c>
      <c r="E131" s="136" t="s">
        <v>169</v>
      </c>
      <c r="F131" s="136" t="s">
        <v>564</v>
      </c>
      <c r="J131" s="137">
        <f>BK131</f>
        <v>0</v>
      </c>
      <c r="L131" s="126"/>
      <c r="M131" s="130"/>
      <c r="N131" s="131"/>
      <c r="O131" s="131"/>
      <c r="P131" s="132">
        <f>SUM(P132:P136)</f>
        <v>18.315200000000001</v>
      </c>
      <c r="Q131" s="131"/>
      <c r="R131" s="132">
        <f>SUM(R132:R136)</f>
        <v>19.818342000000001</v>
      </c>
      <c r="S131" s="131"/>
      <c r="T131" s="133">
        <f>SUM(T132:T136)</f>
        <v>0</v>
      </c>
      <c r="AR131" s="127" t="s">
        <v>81</v>
      </c>
      <c r="AT131" s="134" t="s">
        <v>72</v>
      </c>
      <c r="AU131" s="134" t="s">
        <v>81</v>
      </c>
      <c r="AY131" s="127" t="s">
        <v>147</v>
      </c>
      <c r="BK131" s="135">
        <f>SUM(BK132:BK136)</f>
        <v>0</v>
      </c>
    </row>
    <row r="132" spans="1:65" s="196" customFormat="1" ht="24" customHeight="1">
      <c r="A132" s="182"/>
      <c r="B132" s="183"/>
      <c r="C132" s="184" t="s">
        <v>234</v>
      </c>
      <c r="D132" s="184" t="s">
        <v>149</v>
      </c>
      <c r="E132" s="185" t="s">
        <v>565</v>
      </c>
      <c r="F132" s="186" t="s">
        <v>566</v>
      </c>
      <c r="G132" s="187" t="s">
        <v>284</v>
      </c>
      <c r="H132" s="188">
        <v>52.2</v>
      </c>
      <c r="I132" s="189"/>
      <c r="J132" s="189">
        <f>ROUND(I132*H132,2)</f>
        <v>0</v>
      </c>
      <c r="K132" s="190"/>
      <c r="L132" s="191"/>
      <c r="M132" s="192" t="s">
        <v>1</v>
      </c>
      <c r="N132" s="193" t="s">
        <v>39</v>
      </c>
      <c r="O132" s="194">
        <v>0.20399999999999999</v>
      </c>
      <c r="P132" s="194">
        <f>O132*H132</f>
        <v>10.6488</v>
      </c>
      <c r="Q132" s="194">
        <v>0.12584000000000001</v>
      </c>
      <c r="R132" s="194">
        <f>Q132*H132</f>
        <v>6.5688480000000009</v>
      </c>
      <c r="S132" s="194">
        <v>0</v>
      </c>
      <c r="T132" s="195">
        <f>S132*H132</f>
        <v>0</v>
      </c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R132" s="197" t="s">
        <v>153</v>
      </c>
      <c r="AT132" s="197" t="s">
        <v>149</v>
      </c>
      <c r="AU132" s="197" t="s">
        <v>154</v>
      </c>
      <c r="AY132" s="198" t="s">
        <v>147</v>
      </c>
      <c r="BE132" s="199">
        <f>IF(N132="základná",J132,0)</f>
        <v>0</v>
      </c>
      <c r="BF132" s="199">
        <f>IF(N132="znížená",J132,0)</f>
        <v>0</v>
      </c>
      <c r="BG132" s="199">
        <f>IF(N132="zákl. prenesená",J132,0)</f>
        <v>0</v>
      </c>
      <c r="BH132" s="199">
        <f>IF(N132="zníž. prenesená",J132,0)</f>
        <v>0</v>
      </c>
      <c r="BI132" s="199">
        <f>IF(N132="nulová",J132,0)</f>
        <v>0</v>
      </c>
      <c r="BJ132" s="198" t="s">
        <v>154</v>
      </c>
      <c r="BK132" s="199">
        <f>ROUND(I132*H132,2)</f>
        <v>0</v>
      </c>
      <c r="BL132" s="198" t="s">
        <v>153</v>
      </c>
      <c r="BM132" s="197" t="s">
        <v>727</v>
      </c>
    </row>
    <row r="133" spans="1:65" s="196" customFormat="1" ht="24" customHeight="1">
      <c r="A133" s="182"/>
      <c r="B133" s="183"/>
      <c r="C133" s="200" t="s">
        <v>238</v>
      </c>
      <c r="D133" s="200" t="s">
        <v>227</v>
      </c>
      <c r="E133" s="201" t="s">
        <v>568</v>
      </c>
      <c r="F133" s="202" t="s">
        <v>569</v>
      </c>
      <c r="G133" s="203" t="s">
        <v>301</v>
      </c>
      <c r="H133" s="204">
        <v>52.722000000000001</v>
      </c>
      <c r="I133" s="205"/>
      <c r="J133" s="205">
        <f>ROUND(I133*H133,2)</f>
        <v>0</v>
      </c>
      <c r="K133" s="206"/>
      <c r="L133" s="207"/>
      <c r="M133" s="208" t="s">
        <v>1</v>
      </c>
      <c r="N133" s="209" t="s">
        <v>39</v>
      </c>
      <c r="O133" s="194">
        <v>0</v>
      </c>
      <c r="P133" s="194">
        <f>O133*H133</f>
        <v>0</v>
      </c>
      <c r="Q133" s="194">
        <v>8.1000000000000003E-2</v>
      </c>
      <c r="R133" s="194">
        <f>Q133*H133</f>
        <v>4.2704820000000003</v>
      </c>
      <c r="S133" s="194">
        <v>0</v>
      </c>
      <c r="T133" s="195">
        <f>S133*H133</f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173</v>
      </c>
      <c r="AT133" s="197" t="s">
        <v>227</v>
      </c>
      <c r="AU133" s="197" t="s">
        <v>154</v>
      </c>
      <c r="AY133" s="198" t="s">
        <v>147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98" t="s">
        <v>154</v>
      </c>
      <c r="BK133" s="199">
        <f>ROUND(I133*H133,2)</f>
        <v>0</v>
      </c>
      <c r="BL133" s="198" t="s">
        <v>153</v>
      </c>
      <c r="BM133" s="197" t="s">
        <v>728</v>
      </c>
    </row>
    <row r="134" spans="1:65" s="196" customFormat="1" ht="36" customHeight="1">
      <c r="A134" s="182"/>
      <c r="B134" s="183"/>
      <c r="C134" s="184" t="s">
        <v>273</v>
      </c>
      <c r="D134" s="184" t="s">
        <v>149</v>
      </c>
      <c r="E134" s="185" t="s">
        <v>729</v>
      </c>
      <c r="F134" s="186" t="s">
        <v>730</v>
      </c>
      <c r="G134" s="187" t="s">
        <v>284</v>
      </c>
      <c r="H134" s="188">
        <v>14.8</v>
      </c>
      <c r="I134" s="189"/>
      <c r="J134" s="189">
        <f>ROUND(I134*H134,2)</f>
        <v>0</v>
      </c>
      <c r="K134" s="190"/>
      <c r="L134" s="191"/>
      <c r="M134" s="192" t="s">
        <v>1</v>
      </c>
      <c r="N134" s="193" t="s">
        <v>39</v>
      </c>
      <c r="O134" s="194">
        <v>0.51800000000000002</v>
      </c>
      <c r="P134" s="194">
        <f>O134*H134</f>
        <v>7.6664000000000003</v>
      </c>
      <c r="Q134" s="194">
        <v>0.44189000000000001</v>
      </c>
      <c r="R134" s="194">
        <f>Q134*H134</f>
        <v>6.5399720000000006</v>
      </c>
      <c r="S134" s="194">
        <v>0</v>
      </c>
      <c r="T134" s="195">
        <f>S134*H134</f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153</v>
      </c>
      <c r="AT134" s="197" t="s">
        <v>149</v>
      </c>
      <c r="AU134" s="197" t="s">
        <v>154</v>
      </c>
      <c r="AY134" s="198" t="s">
        <v>147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98" t="s">
        <v>154</v>
      </c>
      <c r="BK134" s="199">
        <f>ROUND(I134*H134,2)</f>
        <v>0</v>
      </c>
      <c r="BL134" s="198" t="s">
        <v>153</v>
      </c>
      <c r="BM134" s="197" t="s">
        <v>731</v>
      </c>
    </row>
    <row r="135" spans="1:65" s="2" customFormat="1" ht="48" customHeight="1">
      <c r="A135" s="26"/>
      <c r="B135" s="138"/>
      <c r="C135" s="156" t="s">
        <v>281</v>
      </c>
      <c r="D135" s="156" t="s">
        <v>227</v>
      </c>
      <c r="E135" s="157" t="s">
        <v>732</v>
      </c>
      <c r="F135" s="158" t="s">
        <v>733</v>
      </c>
      <c r="G135" s="159" t="s">
        <v>301</v>
      </c>
      <c r="H135" s="160">
        <v>29.6</v>
      </c>
      <c r="I135" s="161"/>
      <c r="J135" s="161">
        <f>ROUND(I135*H135,2)</f>
        <v>0</v>
      </c>
      <c r="K135" s="162"/>
      <c r="L135" s="163"/>
      <c r="M135" s="164" t="s">
        <v>1</v>
      </c>
      <c r="N135" s="165" t="s">
        <v>39</v>
      </c>
      <c r="O135" s="148">
        <v>0</v>
      </c>
      <c r="P135" s="148">
        <f>O135*H135</f>
        <v>0</v>
      </c>
      <c r="Q135" s="148">
        <v>2.0899999999999998E-2</v>
      </c>
      <c r="R135" s="148">
        <f>Q135*H135</f>
        <v>0.61863999999999997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173</v>
      </c>
      <c r="AT135" s="150" t="s">
        <v>227</v>
      </c>
      <c r="AU135" s="150" t="s">
        <v>154</v>
      </c>
      <c r="AY135" s="14" t="s">
        <v>147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154</v>
      </c>
      <c r="BK135" s="151">
        <f>ROUND(I135*H135,2)</f>
        <v>0</v>
      </c>
      <c r="BL135" s="14" t="s">
        <v>153</v>
      </c>
      <c r="BM135" s="150" t="s">
        <v>734</v>
      </c>
    </row>
    <row r="136" spans="1:65" s="2" customFormat="1" ht="36" customHeight="1">
      <c r="A136" s="26"/>
      <c r="B136" s="138"/>
      <c r="C136" s="156" t="s">
        <v>286</v>
      </c>
      <c r="D136" s="156" t="s">
        <v>227</v>
      </c>
      <c r="E136" s="157" t="s">
        <v>735</v>
      </c>
      <c r="F136" s="158" t="s">
        <v>736</v>
      </c>
      <c r="G136" s="159" t="s">
        <v>301</v>
      </c>
      <c r="H136" s="160">
        <v>14.8</v>
      </c>
      <c r="I136" s="161"/>
      <c r="J136" s="161">
        <f>ROUND(I136*H136,2)</f>
        <v>0</v>
      </c>
      <c r="K136" s="162"/>
      <c r="L136" s="163"/>
      <c r="M136" s="164" t="s">
        <v>1</v>
      </c>
      <c r="N136" s="165" t="s">
        <v>39</v>
      </c>
      <c r="O136" s="148">
        <v>0</v>
      </c>
      <c r="P136" s="148">
        <f>O136*H136</f>
        <v>0</v>
      </c>
      <c r="Q136" s="148">
        <v>0.123</v>
      </c>
      <c r="R136" s="148">
        <f>Q136*H136</f>
        <v>1.8204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173</v>
      </c>
      <c r="AT136" s="150" t="s">
        <v>227</v>
      </c>
      <c r="AU136" s="150" t="s">
        <v>154</v>
      </c>
      <c r="AY136" s="14" t="s">
        <v>147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4" t="s">
        <v>154</v>
      </c>
      <c r="BK136" s="151">
        <f>ROUND(I136*H136,2)</f>
        <v>0</v>
      </c>
      <c r="BL136" s="14" t="s">
        <v>153</v>
      </c>
      <c r="BM136" s="150" t="s">
        <v>737</v>
      </c>
    </row>
    <row r="137" spans="1:65" s="12" customFormat="1" ht="22.9" customHeight="1">
      <c r="B137" s="126"/>
      <c r="D137" s="127" t="s">
        <v>72</v>
      </c>
      <c r="E137" s="136" t="s">
        <v>271</v>
      </c>
      <c r="F137" s="136" t="s">
        <v>272</v>
      </c>
      <c r="J137" s="137">
        <f>BK137</f>
        <v>0</v>
      </c>
      <c r="L137" s="126"/>
      <c r="M137" s="130"/>
      <c r="N137" s="131"/>
      <c r="O137" s="131"/>
      <c r="P137" s="132">
        <f>P138</f>
        <v>47.320600000000006</v>
      </c>
      <c r="Q137" s="131"/>
      <c r="R137" s="132">
        <f>R138</f>
        <v>0</v>
      </c>
      <c r="S137" s="131"/>
      <c r="T137" s="133">
        <f>T138</f>
        <v>0</v>
      </c>
      <c r="AR137" s="127" t="s">
        <v>81</v>
      </c>
      <c r="AT137" s="134" t="s">
        <v>72</v>
      </c>
      <c r="AU137" s="134" t="s">
        <v>81</v>
      </c>
      <c r="AY137" s="127" t="s">
        <v>147</v>
      </c>
      <c r="BK137" s="135">
        <f>BK138</f>
        <v>0</v>
      </c>
    </row>
    <row r="138" spans="1:65" s="2" customFormat="1" ht="24" customHeight="1">
      <c r="A138" s="26"/>
      <c r="B138" s="138"/>
      <c r="C138" s="139" t="s">
        <v>242</v>
      </c>
      <c r="D138" s="139" t="s">
        <v>149</v>
      </c>
      <c r="E138" s="140" t="s">
        <v>571</v>
      </c>
      <c r="F138" s="141" t="s">
        <v>572</v>
      </c>
      <c r="G138" s="142" t="s">
        <v>212</v>
      </c>
      <c r="H138" s="143">
        <v>1183.0150000000001</v>
      </c>
      <c r="I138" s="144"/>
      <c r="J138" s="144">
        <f>ROUND(I138*H138,2)</f>
        <v>0</v>
      </c>
      <c r="K138" s="145"/>
      <c r="L138" s="27"/>
      <c r="M138" s="146" t="s">
        <v>1</v>
      </c>
      <c r="N138" s="147" t="s">
        <v>39</v>
      </c>
      <c r="O138" s="148">
        <v>0.04</v>
      </c>
      <c r="P138" s="148">
        <f>O138*H138</f>
        <v>47.320600000000006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153</v>
      </c>
      <c r="AT138" s="150" t="s">
        <v>149</v>
      </c>
      <c r="AU138" s="150" t="s">
        <v>154</v>
      </c>
      <c r="AY138" s="14" t="s">
        <v>147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4" t="s">
        <v>154</v>
      </c>
      <c r="BK138" s="151">
        <f>ROUND(I138*H138,2)</f>
        <v>0</v>
      </c>
      <c r="BL138" s="14" t="s">
        <v>153</v>
      </c>
      <c r="BM138" s="150" t="s">
        <v>738</v>
      </c>
    </row>
    <row r="139" spans="1:65" s="12" customFormat="1" ht="25.9" customHeight="1">
      <c r="B139" s="126"/>
      <c r="D139" s="127" t="s">
        <v>72</v>
      </c>
      <c r="E139" s="128" t="s">
        <v>494</v>
      </c>
      <c r="F139" s="128" t="s">
        <v>495</v>
      </c>
      <c r="J139" s="129">
        <f>BK139</f>
        <v>0</v>
      </c>
      <c r="L139" s="126"/>
      <c r="M139" s="130"/>
      <c r="N139" s="131"/>
      <c r="O139" s="131"/>
      <c r="P139" s="132">
        <f>SUM(P140:P148)</f>
        <v>0</v>
      </c>
      <c r="Q139" s="131"/>
      <c r="R139" s="132">
        <f>SUM(R140:R148)</f>
        <v>0</v>
      </c>
      <c r="S139" s="131"/>
      <c r="T139" s="133">
        <f>SUM(T140:T148)</f>
        <v>0</v>
      </c>
      <c r="AR139" s="127" t="s">
        <v>159</v>
      </c>
      <c r="AT139" s="134" t="s">
        <v>72</v>
      </c>
      <c r="AU139" s="134" t="s">
        <v>73</v>
      </c>
      <c r="AY139" s="127" t="s">
        <v>147</v>
      </c>
      <c r="BK139" s="135">
        <f>SUM(BK140:BK148)</f>
        <v>0</v>
      </c>
    </row>
    <row r="140" spans="1:65" s="2" customFormat="1" ht="24" customHeight="1">
      <c r="A140" s="26"/>
      <c r="B140" s="138"/>
      <c r="C140" s="139" t="s">
        <v>246</v>
      </c>
      <c r="D140" s="139" t="s">
        <v>149</v>
      </c>
      <c r="E140" s="140" t="s">
        <v>497</v>
      </c>
      <c r="F140" s="141" t="s">
        <v>498</v>
      </c>
      <c r="G140" s="142" t="s">
        <v>499</v>
      </c>
      <c r="H140" s="143">
        <v>1</v>
      </c>
      <c r="I140" s="144"/>
      <c r="J140" s="144">
        <f t="shared" ref="J140:J148" si="20">ROUND(I140*H140,2)</f>
        <v>0</v>
      </c>
      <c r="K140" s="145"/>
      <c r="L140" s="27"/>
      <c r="M140" s="146" t="s">
        <v>1</v>
      </c>
      <c r="N140" s="147" t="s">
        <v>39</v>
      </c>
      <c r="O140" s="148">
        <v>0</v>
      </c>
      <c r="P140" s="148">
        <f t="shared" ref="P140:P148" si="21">O140*H140</f>
        <v>0</v>
      </c>
      <c r="Q140" s="148">
        <v>0</v>
      </c>
      <c r="R140" s="148">
        <f t="shared" ref="R140:R148" si="22">Q140*H140</f>
        <v>0</v>
      </c>
      <c r="S140" s="148">
        <v>0</v>
      </c>
      <c r="T140" s="149">
        <f t="shared" ref="T140:T148" si="2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500</v>
      </c>
      <c r="AT140" s="150" t="s">
        <v>149</v>
      </c>
      <c r="AU140" s="150" t="s">
        <v>81</v>
      </c>
      <c r="AY140" s="14" t="s">
        <v>147</v>
      </c>
      <c r="BE140" s="151">
        <f t="shared" ref="BE140:BE148" si="24">IF(N140="základná",J140,0)</f>
        <v>0</v>
      </c>
      <c r="BF140" s="151">
        <f t="shared" ref="BF140:BF148" si="25">IF(N140="znížená",J140,0)</f>
        <v>0</v>
      </c>
      <c r="BG140" s="151">
        <f t="shared" ref="BG140:BG148" si="26">IF(N140="zákl. prenesená",J140,0)</f>
        <v>0</v>
      </c>
      <c r="BH140" s="151">
        <f t="shared" ref="BH140:BH148" si="27">IF(N140="zníž. prenesená",J140,0)</f>
        <v>0</v>
      </c>
      <c r="BI140" s="151">
        <f t="shared" ref="BI140:BI148" si="28">IF(N140="nulová",J140,0)</f>
        <v>0</v>
      </c>
      <c r="BJ140" s="14" t="s">
        <v>154</v>
      </c>
      <c r="BK140" s="151">
        <f t="shared" ref="BK140:BK148" si="29">ROUND(I140*H140,2)</f>
        <v>0</v>
      </c>
      <c r="BL140" s="14" t="s">
        <v>500</v>
      </c>
      <c r="BM140" s="150" t="s">
        <v>739</v>
      </c>
    </row>
    <row r="141" spans="1:65" s="2" customFormat="1" ht="24" customHeight="1">
      <c r="A141" s="26"/>
      <c r="B141" s="138"/>
      <c r="C141" s="139" t="s">
        <v>7</v>
      </c>
      <c r="D141" s="139" t="s">
        <v>149</v>
      </c>
      <c r="E141" s="140" t="s">
        <v>503</v>
      </c>
      <c r="F141" s="141" t="s">
        <v>504</v>
      </c>
      <c r="G141" s="142" t="s">
        <v>499</v>
      </c>
      <c r="H141" s="143">
        <v>1</v>
      </c>
      <c r="I141" s="144"/>
      <c r="J141" s="144">
        <f t="shared" si="20"/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si="21"/>
        <v>0</v>
      </c>
      <c r="Q141" s="148">
        <v>0</v>
      </c>
      <c r="R141" s="148">
        <f t="shared" si="22"/>
        <v>0</v>
      </c>
      <c r="S141" s="148">
        <v>0</v>
      </c>
      <c r="T141" s="149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500</v>
      </c>
      <c r="AT141" s="150" t="s">
        <v>149</v>
      </c>
      <c r="AU141" s="150" t="s">
        <v>81</v>
      </c>
      <c r="AY141" s="14" t="s">
        <v>147</v>
      </c>
      <c r="BE141" s="151">
        <f t="shared" si="24"/>
        <v>0</v>
      </c>
      <c r="BF141" s="151">
        <f t="shared" si="25"/>
        <v>0</v>
      </c>
      <c r="BG141" s="151">
        <f t="shared" si="26"/>
        <v>0</v>
      </c>
      <c r="BH141" s="151">
        <f t="shared" si="27"/>
        <v>0</v>
      </c>
      <c r="BI141" s="151">
        <f t="shared" si="28"/>
        <v>0</v>
      </c>
      <c r="BJ141" s="14" t="s">
        <v>154</v>
      </c>
      <c r="BK141" s="151">
        <f t="shared" si="29"/>
        <v>0</v>
      </c>
      <c r="BL141" s="14" t="s">
        <v>500</v>
      </c>
      <c r="BM141" s="150" t="s">
        <v>740</v>
      </c>
    </row>
    <row r="142" spans="1:65" s="2" customFormat="1" ht="24" customHeight="1">
      <c r="A142" s="26"/>
      <c r="B142" s="138"/>
      <c r="C142" s="139" t="s">
        <v>254</v>
      </c>
      <c r="D142" s="139" t="s">
        <v>149</v>
      </c>
      <c r="E142" s="140" t="s">
        <v>507</v>
      </c>
      <c r="F142" s="141" t="s">
        <v>508</v>
      </c>
      <c r="G142" s="142" t="s">
        <v>499</v>
      </c>
      <c r="H142" s="143">
        <v>1</v>
      </c>
      <c r="I142" s="144"/>
      <c r="J142" s="144">
        <f t="shared" si="20"/>
        <v>0</v>
      </c>
      <c r="K142" s="145"/>
      <c r="L142" s="27"/>
      <c r="M142" s="146" t="s">
        <v>1</v>
      </c>
      <c r="N142" s="147" t="s">
        <v>39</v>
      </c>
      <c r="O142" s="148">
        <v>0</v>
      </c>
      <c r="P142" s="148">
        <f t="shared" si="21"/>
        <v>0</v>
      </c>
      <c r="Q142" s="148">
        <v>0</v>
      </c>
      <c r="R142" s="148">
        <f t="shared" si="22"/>
        <v>0</v>
      </c>
      <c r="S142" s="148">
        <v>0</v>
      </c>
      <c r="T142" s="149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500</v>
      </c>
      <c r="AT142" s="150" t="s">
        <v>149</v>
      </c>
      <c r="AU142" s="150" t="s">
        <v>81</v>
      </c>
      <c r="AY142" s="14" t="s">
        <v>147</v>
      </c>
      <c r="BE142" s="151">
        <f t="shared" si="24"/>
        <v>0</v>
      </c>
      <c r="BF142" s="151">
        <f t="shared" si="25"/>
        <v>0</v>
      </c>
      <c r="BG142" s="151">
        <f t="shared" si="26"/>
        <v>0</v>
      </c>
      <c r="BH142" s="151">
        <f t="shared" si="27"/>
        <v>0</v>
      </c>
      <c r="BI142" s="151">
        <f t="shared" si="28"/>
        <v>0</v>
      </c>
      <c r="BJ142" s="14" t="s">
        <v>154</v>
      </c>
      <c r="BK142" s="151">
        <f t="shared" si="29"/>
        <v>0</v>
      </c>
      <c r="BL142" s="14" t="s">
        <v>500</v>
      </c>
      <c r="BM142" s="150" t="s">
        <v>741</v>
      </c>
    </row>
    <row r="143" spans="1:65" s="2" customFormat="1" ht="16.5" customHeight="1">
      <c r="A143" s="26"/>
      <c r="B143" s="138"/>
      <c r="C143" s="139" t="s">
        <v>261</v>
      </c>
      <c r="D143" s="139" t="s">
        <v>149</v>
      </c>
      <c r="E143" s="140" t="s">
        <v>511</v>
      </c>
      <c r="F143" s="141" t="s">
        <v>512</v>
      </c>
      <c r="G143" s="142" t="s">
        <v>499</v>
      </c>
      <c r="H143" s="143">
        <v>1</v>
      </c>
      <c r="I143" s="144"/>
      <c r="J143" s="144">
        <f t="shared" si="20"/>
        <v>0</v>
      </c>
      <c r="K143" s="145"/>
      <c r="L143" s="27"/>
      <c r="M143" s="146" t="s">
        <v>1</v>
      </c>
      <c r="N143" s="147" t="s">
        <v>39</v>
      </c>
      <c r="O143" s="148">
        <v>0</v>
      </c>
      <c r="P143" s="148">
        <f t="shared" si="21"/>
        <v>0</v>
      </c>
      <c r="Q143" s="148">
        <v>0</v>
      </c>
      <c r="R143" s="148">
        <f t="shared" si="22"/>
        <v>0</v>
      </c>
      <c r="S143" s="148">
        <v>0</v>
      </c>
      <c r="T143" s="149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500</v>
      </c>
      <c r="AT143" s="150" t="s">
        <v>149</v>
      </c>
      <c r="AU143" s="150" t="s">
        <v>81</v>
      </c>
      <c r="AY143" s="14" t="s">
        <v>147</v>
      </c>
      <c r="BE143" s="151">
        <f t="shared" si="24"/>
        <v>0</v>
      </c>
      <c r="BF143" s="151">
        <f t="shared" si="25"/>
        <v>0</v>
      </c>
      <c r="BG143" s="151">
        <f t="shared" si="26"/>
        <v>0</v>
      </c>
      <c r="BH143" s="151">
        <f t="shared" si="27"/>
        <v>0</v>
      </c>
      <c r="BI143" s="151">
        <f t="shared" si="28"/>
        <v>0</v>
      </c>
      <c r="BJ143" s="14" t="s">
        <v>154</v>
      </c>
      <c r="BK143" s="151">
        <f t="shared" si="29"/>
        <v>0</v>
      </c>
      <c r="BL143" s="14" t="s">
        <v>500</v>
      </c>
      <c r="BM143" s="150" t="s">
        <v>742</v>
      </c>
    </row>
    <row r="144" spans="1:65" s="2" customFormat="1" ht="24" customHeight="1">
      <c r="A144" s="26"/>
      <c r="B144" s="138"/>
      <c r="C144" s="139" t="s">
        <v>265</v>
      </c>
      <c r="D144" s="139" t="s">
        <v>149</v>
      </c>
      <c r="E144" s="140" t="s">
        <v>515</v>
      </c>
      <c r="F144" s="141" t="s">
        <v>516</v>
      </c>
      <c r="G144" s="142" t="s">
        <v>499</v>
      </c>
      <c r="H144" s="143">
        <v>1</v>
      </c>
      <c r="I144" s="144"/>
      <c r="J144" s="144">
        <f t="shared" si="20"/>
        <v>0</v>
      </c>
      <c r="K144" s="145"/>
      <c r="L144" s="27"/>
      <c r="M144" s="146" t="s">
        <v>1</v>
      </c>
      <c r="N144" s="147" t="s">
        <v>39</v>
      </c>
      <c r="O144" s="148">
        <v>0</v>
      </c>
      <c r="P144" s="148">
        <f t="shared" si="21"/>
        <v>0</v>
      </c>
      <c r="Q144" s="148">
        <v>0</v>
      </c>
      <c r="R144" s="148">
        <f t="shared" si="22"/>
        <v>0</v>
      </c>
      <c r="S144" s="148">
        <v>0</v>
      </c>
      <c r="T144" s="149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500</v>
      </c>
      <c r="AT144" s="150" t="s">
        <v>149</v>
      </c>
      <c r="AU144" s="150" t="s">
        <v>81</v>
      </c>
      <c r="AY144" s="14" t="s">
        <v>147</v>
      </c>
      <c r="BE144" s="151">
        <f t="shared" si="24"/>
        <v>0</v>
      </c>
      <c r="BF144" s="151">
        <f t="shared" si="25"/>
        <v>0</v>
      </c>
      <c r="BG144" s="151">
        <f t="shared" si="26"/>
        <v>0</v>
      </c>
      <c r="BH144" s="151">
        <f t="shared" si="27"/>
        <v>0</v>
      </c>
      <c r="BI144" s="151">
        <f t="shared" si="28"/>
        <v>0</v>
      </c>
      <c r="BJ144" s="14" t="s">
        <v>154</v>
      </c>
      <c r="BK144" s="151">
        <f t="shared" si="29"/>
        <v>0</v>
      </c>
      <c r="BL144" s="14" t="s">
        <v>500</v>
      </c>
      <c r="BM144" s="150" t="s">
        <v>743</v>
      </c>
    </row>
    <row r="145" spans="1:65" s="2" customFormat="1" ht="16.5" customHeight="1">
      <c r="A145" s="26"/>
      <c r="B145" s="138"/>
      <c r="C145" s="139" t="s">
        <v>266</v>
      </c>
      <c r="D145" s="139" t="s">
        <v>149</v>
      </c>
      <c r="E145" s="140" t="s">
        <v>519</v>
      </c>
      <c r="F145" s="141" t="s">
        <v>520</v>
      </c>
      <c r="G145" s="142" t="s">
        <v>499</v>
      </c>
      <c r="H145" s="143">
        <v>1</v>
      </c>
      <c r="I145" s="144"/>
      <c r="J145" s="144">
        <f t="shared" si="20"/>
        <v>0</v>
      </c>
      <c r="K145" s="145"/>
      <c r="L145" s="27"/>
      <c r="M145" s="146" t="s">
        <v>1</v>
      </c>
      <c r="N145" s="147" t="s">
        <v>39</v>
      </c>
      <c r="O145" s="148">
        <v>0</v>
      </c>
      <c r="P145" s="148">
        <f t="shared" si="21"/>
        <v>0</v>
      </c>
      <c r="Q145" s="148">
        <v>0</v>
      </c>
      <c r="R145" s="148">
        <f t="shared" si="22"/>
        <v>0</v>
      </c>
      <c r="S145" s="148">
        <v>0</v>
      </c>
      <c r="T145" s="149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500</v>
      </c>
      <c r="AT145" s="150" t="s">
        <v>149</v>
      </c>
      <c r="AU145" s="150" t="s">
        <v>81</v>
      </c>
      <c r="AY145" s="14" t="s">
        <v>147</v>
      </c>
      <c r="BE145" s="151">
        <f t="shared" si="24"/>
        <v>0</v>
      </c>
      <c r="BF145" s="151">
        <f t="shared" si="25"/>
        <v>0</v>
      </c>
      <c r="BG145" s="151">
        <f t="shared" si="26"/>
        <v>0</v>
      </c>
      <c r="BH145" s="151">
        <f t="shared" si="27"/>
        <v>0</v>
      </c>
      <c r="BI145" s="151">
        <f t="shared" si="28"/>
        <v>0</v>
      </c>
      <c r="BJ145" s="14" t="s">
        <v>154</v>
      </c>
      <c r="BK145" s="151">
        <f t="shared" si="29"/>
        <v>0</v>
      </c>
      <c r="BL145" s="14" t="s">
        <v>500</v>
      </c>
      <c r="BM145" s="150" t="s">
        <v>744</v>
      </c>
    </row>
    <row r="146" spans="1:65" s="2" customFormat="1" ht="24" customHeight="1">
      <c r="A146" s="26"/>
      <c r="B146" s="138"/>
      <c r="C146" s="139" t="s">
        <v>268</v>
      </c>
      <c r="D146" s="139" t="s">
        <v>149</v>
      </c>
      <c r="E146" s="140" t="s">
        <v>523</v>
      </c>
      <c r="F146" s="141" t="s">
        <v>524</v>
      </c>
      <c r="G146" s="142" t="s">
        <v>499</v>
      </c>
      <c r="H146" s="143">
        <v>1</v>
      </c>
      <c r="I146" s="144"/>
      <c r="J146" s="144">
        <f t="shared" si="20"/>
        <v>0</v>
      </c>
      <c r="K146" s="145"/>
      <c r="L146" s="27"/>
      <c r="M146" s="146" t="s">
        <v>1</v>
      </c>
      <c r="N146" s="147" t="s">
        <v>39</v>
      </c>
      <c r="O146" s="148">
        <v>0</v>
      </c>
      <c r="P146" s="148">
        <f t="shared" si="21"/>
        <v>0</v>
      </c>
      <c r="Q146" s="148">
        <v>0</v>
      </c>
      <c r="R146" s="148">
        <f t="shared" si="22"/>
        <v>0</v>
      </c>
      <c r="S146" s="148">
        <v>0</v>
      </c>
      <c r="T146" s="149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500</v>
      </c>
      <c r="AT146" s="150" t="s">
        <v>149</v>
      </c>
      <c r="AU146" s="150" t="s">
        <v>81</v>
      </c>
      <c r="AY146" s="14" t="s">
        <v>147</v>
      </c>
      <c r="BE146" s="151">
        <f t="shared" si="24"/>
        <v>0</v>
      </c>
      <c r="BF146" s="151">
        <f t="shared" si="25"/>
        <v>0</v>
      </c>
      <c r="BG146" s="151">
        <f t="shared" si="26"/>
        <v>0</v>
      </c>
      <c r="BH146" s="151">
        <f t="shared" si="27"/>
        <v>0</v>
      </c>
      <c r="BI146" s="151">
        <f t="shared" si="28"/>
        <v>0</v>
      </c>
      <c r="BJ146" s="14" t="s">
        <v>154</v>
      </c>
      <c r="BK146" s="151">
        <f t="shared" si="29"/>
        <v>0</v>
      </c>
      <c r="BL146" s="14" t="s">
        <v>500</v>
      </c>
      <c r="BM146" s="150" t="s">
        <v>745</v>
      </c>
    </row>
    <row r="147" spans="1:65" s="2" customFormat="1" ht="24" customHeight="1">
      <c r="A147" s="26"/>
      <c r="B147" s="138"/>
      <c r="C147" s="139" t="s">
        <v>269</v>
      </c>
      <c r="D147" s="139" t="s">
        <v>149</v>
      </c>
      <c r="E147" s="140" t="s">
        <v>527</v>
      </c>
      <c r="F147" s="141" t="s">
        <v>528</v>
      </c>
      <c r="G147" s="142" t="s">
        <v>499</v>
      </c>
      <c r="H147" s="143">
        <v>1</v>
      </c>
      <c r="I147" s="144"/>
      <c r="J147" s="144">
        <f t="shared" si="20"/>
        <v>0</v>
      </c>
      <c r="K147" s="145"/>
      <c r="L147" s="27"/>
      <c r="M147" s="146" t="s">
        <v>1</v>
      </c>
      <c r="N147" s="147" t="s">
        <v>39</v>
      </c>
      <c r="O147" s="148">
        <v>0</v>
      </c>
      <c r="P147" s="148">
        <f t="shared" si="21"/>
        <v>0</v>
      </c>
      <c r="Q147" s="148">
        <v>0</v>
      </c>
      <c r="R147" s="148">
        <f t="shared" si="22"/>
        <v>0</v>
      </c>
      <c r="S147" s="148">
        <v>0</v>
      </c>
      <c r="T147" s="149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500</v>
      </c>
      <c r="AT147" s="150" t="s">
        <v>149</v>
      </c>
      <c r="AU147" s="150" t="s">
        <v>81</v>
      </c>
      <c r="AY147" s="14" t="s">
        <v>147</v>
      </c>
      <c r="BE147" s="151">
        <f t="shared" si="24"/>
        <v>0</v>
      </c>
      <c r="BF147" s="151">
        <f t="shared" si="25"/>
        <v>0</v>
      </c>
      <c r="BG147" s="151">
        <f t="shared" si="26"/>
        <v>0</v>
      </c>
      <c r="BH147" s="151">
        <f t="shared" si="27"/>
        <v>0</v>
      </c>
      <c r="BI147" s="151">
        <f t="shared" si="28"/>
        <v>0</v>
      </c>
      <c r="BJ147" s="14" t="s">
        <v>154</v>
      </c>
      <c r="BK147" s="151">
        <f t="shared" si="29"/>
        <v>0</v>
      </c>
      <c r="BL147" s="14" t="s">
        <v>500</v>
      </c>
      <c r="BM147" s="150" t="s">
        <v>746</v>
      </c>
    </row>
    <row r="148" spans="1:65" s="2" customFormat="1" ht="16.5" customHeight="1">
      <c r="A148" s="26"/>
      <c r="B148" s="138"/>
      <c r="C148" s="139" t="s">
        <v>270</v>
      </c>
      <c r="D148" s="139" t="s">
        <v>149</v>
      </c>
      <c r="E148" s="140" t="s">
        <v>531</v>
      </c>
      <c r="F148" s="141" t="s">
        <v>532</v>
      </c>
      <c r="G148" s="142" t="s">
        <v>499</v>
      </c>
      <c r="H148" s="143">
        <v>1</v>
      </c>
      <c r="I148" s="144"/>
      <c r="J148" s="144">
        <f t="shared" si="20"/>
        <v>0</v>
      </c>
      <c r="K148" s="145"/>
      <c r="L148" s="27"/>
      <c r="M148" s="152" t="s">
        <v>1</v>
      </c>
      <c r="N148" s="153" t="s">
        <v>39</v>
      </c>
      <c r="O148" s="154">
        <v>0</v>
      </c>
      <c r="P148" s="154">
        <f t="shared" si="21"/>
        <v>0</v>
      </c>
      <c r="Q148" s="154">
        <v>0</v>
      </c>
      <c r="R148" s="154">
        <f t="shared" si="22"/>
        <v>0</v>
      </c>
      <c r="S148" s="154">
        <v>0</v>
      </c>
      <c r="T148" s="155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500</v>
      </c>
      <c r="AT148" s="150" t="s">
        <v>149</v>
      </c>
      <c r="AU148" s="150" t="s">
        <v>81</v>
      </c>
      <c r="AY148" s="14" t="s">
        <v>147</v>
      </c>
      <c r="BE148" s="151">
        <f t="shared" si="24"/>
        <v>0</v>
      </c>
      <c r="BF148" s="151">
        <f t="shared" si="25"/>
        <v>0</v>
      </c>
      <c r="BG148" s="151">
        <f t="shared" si="26"/>
        <v>0</v>
      </c>
      <c r="BH148" s="151">
        <f t="shared" si="27"/>
        <v>0</v>
      </c>
      <c r="BI148" s="151">
        <f t="shared" si="28"/>
        <v>0</v>
      </c>
      <c r="BJ148" s="14" t="s">
        <v>154</v>
      </c>
      <c r="BK148" s="151">
        <f t="shared" si="29"/>
        <v>0</v>
      </c>
      <c r="BL148" s="14" t="s">
        <v>500</v>
      </c>
      <c r="BM148" s="150" t="s">
        <v>747</v>
      </c>
    </row>
    <row r="149" spans="1:65" s="2" customFormat="1" ht="7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topLeftCell="A108" workbookViewId="0">
      <selection activeCell="I125" sqref="I125:I150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748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ROUND((SUM(BE122:BE149)),  2)</f>
        <v>0</v>
      </c>
      <c r="G33" s="26"/>
      <c r="H33" s="26"/>
      <c r="I33" s="95">
        <v>0.2</v>
      </c>
      <c r="J33" s="94">
        <f>ROUND(((SUM(BE122:BE149))*I33),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ROUND((SUM(BF122:BF149)),  2)</f>
        <v>0</v>
      </c>
      <c r="G34" s="26"/>
      <c r="H34" s="26"/>
      <c r="I34" s="95">
        <v>0.2</v>
      </c>
      <c r="J34" s="94">
        <f>ROUND(((SUM(BF122:BF149))*I34),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ROUND((SUM(BG122:BG149)),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ROUND((SUM(BH122:BH149)),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ROUND((SUM(BI122:BI149)),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202 - VNÚTROAREÁLOVÁ PRÍSTUPOVÁ KOMUNIKÁCIA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131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hidden="1" customHeight="1">
      <c r="B98" s="111"/>
      <c r="D98" s="112" t="s">
        <v>132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hidden="1" customHeight="1">
      <c r="B99" s="111"/>
      <c r="D99" s="112" t="s">
        <v>182</v>
      </c>
      <c r="E99" s="113"/>
      <c r="F99" s="113"/>
      <c r="G99" s="113"/>
      <c r="H99" s="113"/>
      <c r="I99" s="113"/>
      <c r="J99" s="114">
        <f>J129</f>
        <v>0</v>
      </c>
      <c r="L99" s="111"/>
    </row>
    <row r="100" spans="1:31" s="10" customFormat="1" ht="19.899999999999999" hidden="1" customHeight="1">
      <c r="B100" s="111"/>
      <c r="D100" s="112" t="s">
        <v>535</v>
      </c>
      <c r="E100" s="113"/>
      <c r="F100" s="113"/>
      <c r="G100" s="113"/>
      <c r="H100" s="113"/>
      <c r="I100" s="113"/>
      <c r="J100" s="114">
        <f>J132</f>
        <v>0</v>
      </c>
      <c r="L100" s="111"/>
    </row>
    <row r="101" spans="1:31" s="10" customFormat="1" ht="19.899999999999999" hidden="1" customHeight="1">
      <c r="B101" s="111"/>
      <c r="D101" s="112" t="s">
        <v>183</v>
      </c>
      <c r="E101" s="113"/>
      <c r="F101" s="113"/>
      <c r="G101" s="113"/>
      <c r="H101" s="113"/>
      <c r="I101" s="113"/>
      <c r="J101" s="114">
        <f>J138</f>
        <v>0</v>
      </c>
      <c r="L101" s="111"/>
    </row>
    <row r="102" spans="1:31" s="9" customFormat="1" ht="25" hidden="1" customHeight="1">
      <c r="B102" s="107"/>
      <c r="D102" s="108" t="s">
        <v>191</v>
      </c>
      <c r="E102" s="109"/>
      <c r="F102" s="109"/>
      <c r="G102" s="109"/>
      <c r="H102" s="109"/>
      <c r="I102" s="109"/>
      <c r="J102" s="110">
        <f>J140</f>
        <v>0</v>
      </c>
      <c r="L102" s="10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7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7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5" customHeight="1">
      <c r="A109" s="26"/>
      <c r="B109" s="27"/>
      <c r="C109" s="18" t="s">
        <v>133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7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68" t="str">
        <f>E7</f>
        <v>VÝSTAVBA KOMPOSTÁRNE V MESTE ZLATÉ MORAVCE</v>
      </c>
      <c r="F112" s="269"/>
      <c r="G112" s="269"/>
      <c r="H112" s="269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50" t="str">
        <f>E9</f>
        <v>SO 202 - VNÚTROAREÁLOVÁ PRÍSTUPOVÁ KOMUNIKÁCIA</v>
      </c>
      <c r="F114" s="267"/>
      <c r="G114" s="267"/>
      <c r="H114" s="26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Zlaté Moravce, p.č. 14160/1, 14160/5</v>
      </c>
      <c r="G116" s="26"/>
      <c r="H116" s="26"/>
      <c r="I116" s="23" t="s">
        <v>19</v>
      </c>
      <c r="J116" s="49" t="str">
        <f>IF(J12="","",J12)</f>
        <v>10. 12. 2019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21</v>
      </c>
      <c r="D118" s="26"/>
      <c r="E118" s="26"/>
      <c r="F118" s="21" t="str">
        <f>E15</f>
        <v>Mesto Zlaté Moravce</v>
      </c>
      <c r="G118" s="26"/>
      <c r="H118" s="26"/>
      <c r="I118" s="23" t="s">
        <v>27</v>
      </c>
      <c r="J118" s="24" t="str">
        <f>E21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25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30</v>
      </c>
      <c r="J119" s="24" t="str">
        <f>E24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4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134</v>
      </c>
      <c r="D121" s="118" t="s">
        <v>58</v>
      </c>
      <c r="E121" s="118" t="s">
        <v>54</v>
      </c>
      <c r="F121" s="118" t="s">
        <v>55</v>
      </c>
      <c r="G121" s="118" t="s">
        <v>135</v>
      </c>
      <c r="H121" s="118" t="s">
        <v>136</v>
      </c>
      <c r="I121" s="118" t="s">
        <v>137</v>
      </c>
      <c r="J121" s="119" t="s">
        <v>128</v>
      </c>
      <c r="K121" s="120" t="s">
        <v>138</v>
      </c>
      <c r="L121" s="121"/>
      <c r="M121" s="56" t="s">
        <v>1</v>
      </c>
      <c r="N121" s="57" t="s">
        <v>37</v>
      </c>
      <c r="O121" s="57" t="s">
        <v>139</v>
      </c>
      <c r="P121" s="57" t="s">
        <v>140</v>
      </c>
      <c r="Q121" s="57" t="s">
        <v>141</v>
      </c>
      <c r="R121" s="57" t="s">
        <v>142</v>
      </c>
      <c r="S121" s="57" t="s">
        <v>143</v>
      </c>
      <c r="T121" s="58" t="s">
        <v>144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129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P123+P140</f>
        <v>376.80619600000006</v>
      </c>
      <c r="Q122" s="60"/>
      <c r="R122" s="123">
        <f>R123+R140</f>
        <v>771.70088839999994</v>
      </c>
      <c r="S122" s="60"/>
      <c r="T122" s="124">
        <f>T123+T140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130</v>
      </c>
      <c r="BK122" s="125">
        <f>BK123+BK140</f>
        <v>0</v>
      </c>
    </row>
    <row r="123" spans="1:65" s="12" customFormat="1" ht="25.9" customHeight="1">
      <c r="B123" s="126"/>
      <c r="D123" s="127" t="s">
        <v>72</v>
      </c>
      <c r="E123" s="128" t="s">
        <v>145</v>
      </c>
      <c r="F123" s="128" t="s">
        <v>146</v>
      </c>
      <c r="J123" s="129">
        <f>BK123</f>
        <v>0</v>
      </c>
      <c r="L123" s="126"/>
      <c r="M123" s="130"/>
      <c r="N123" s="131"/>
      <c r="O123" s="131"/>
      <c r="P123" s="132">
        <f>P124+P129+P132+P138</f>
        <v>376.80619600000006</v>
      </c>
      <c r="Q123" s="131"/>
      <c r="R123" s="132">
        <f>R124+R129+R132+R138</f>
        <v>771.70088839999994</v>
      </c>
      <c r="S123" s="131"/>
      <c r="T123" s="133">
        <f>T124+T129+T132+T138</f>
        <v>0</v>
      </c>
      <c r="AR123" s="127" t="s">
        <v>81</v>
      </c>
      <c r="AT123" s="134" t="s">
        <v>72</v>
      </c>
      <c r="AU123" s="134" t="s">
        <v>73</v>
      </c>
      <c r="AY123" s="127" t="s">
        <v>147</v>
      </c>
      <c r="BK123" s="135">
        <f>BK124+BK129+BK132+BK138</f>
        <v>0</v>
      </c>
    </row>
    <row r="124" spans="1:65" s="12" customFormat="1" ht="22.9" customHeight="1">
      <c r="B124" s="126"/>
      <c r="D124" s="127" t="s">
        <v>72</v>
      </c>
      <c r="E124" s="136" t="s">
        <v>81</v>
      </c>
      <c r="F124" s="136" t="s">
        <v>148</v>
      </c>
      <c r="J124" s="137">
        <f>BK124</f>
        <v>0</v>
      </c>
      <c r="L124" s="126"/>
      <c r="M124" s="130"/>
      <c r="N124" s="131"/>
      <c r="O124" s="131"/>
      <c r="P124" s="132">
        <f>SUM(P125:P128)</f>
        <v>228.73789600000001</v>
      </c>
      <c r="Q124" s="131"/>
      <c r="R124" s="132">
        <f>SUM(R125:R128)</f>
        <v>0</v>
      </c>
      <c r="S124" s="131"/>
      <c r="T124" s="133">
        <f>SUM(T125:T128)</f>
        <v>0</v>
      </c>
      <c r="AR124" s="127" t="s">
        <v>81</v>
      </c>
      <c r="AT124" s="134" t="s">
        <v>72</v>
      </c>
      <c r="AU124" s="134" t="s">
        <v>81</v>
      </c>
      <c r="AY124" s="127" t="s">
        <v>147</v>
      </c>
      <c r="BK124" s="135">
        <f>SUM(BK125:BK128)</f>
        <v>0</v>
      </c>
    </row>
    <row r="125" spans="1:65" s="2" customFormat="1" ht="24" customHeight="1">
      <c r="A125" s="26"/>
      <c r="B125" s="138"/>
      <c r="C125" s="139" t="s">
        <v>558</v>
      </c>
      <c r="D125" s="139" t="s">
        <v>149</v>
      </c>
      <c r="E125" s="140" t="s">
        <v>749</v>
      </c>
      <c r="F125" s="141" t="s">
        <v>750</v>
      </c>
      <c r="G125" s="142" t="s">
        <v>152</v>
      </c>
      <c r="H125" s="143">
        <v>654</v>
      </c>
      <c r="I125" s="144"/>
      <c r="J125" s="144">
        <f>ROUND(I125*H125,2)</f>
        <v>0</v>
      </c>
      <c r="K125" s="145"/>
      <c r="L125" s="27"/>
      <c r="M125" s="146" t="s">
        <v>1</v>
      </c>
      <c r="N125" s="147" t="s">
        <v>39</v>
      </c>
      <c r="O125" s="148">
        <v>0.20533999999999999</v>
      </c>
      <c r="P125" s="148">
        <f>O125*H125</f>
        <v>134.29236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154</v>
      </c>
      <c r="AY125" s="14" t="s">
        <v>147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154</v>
      </c>
      <c r="BK125" s="151">
        <f>ROUND(I125*H125,2)</f>
        <v>0</v>
      </c>
      <c r="BL125" s="14" t="s">
        <v>153</v>
      </c>
      <c r="BM125" s="150" t="s">
        <v>751</v>
      </c>
    </row>
    <row r="126" spans="1:65" s="2" customFormat="1" ht="24" customHeight="1">
      <c r="A126" s="26"/>
      <c r="B126" s="138"/>
      <c r="C126" s="139" t="s">
        <v>334</v>
      </c>
      <c r="D126" s="139" t="s">
        <v>149</v>
      </c>
      <c r="E126" s="140" t="s">
        <v>156</v>
      </c>
      <c r="F126" s="141" t="s">
        <v>157</v>
      </c>
      <c r="G126" s="142" t="s">
        <v>152</v>
      </c>
      <c r="H126" s="143">
        <v>654</v>
      </c>
      <c r="I126" s="144"/>
      <c r="J126" s="144">
        <f>ROUND(I126*H126,2)</f>
        <v>0</v>
      </c>
      <c r="K126" s="145"/>
      <c r="L126" s="27"/>
      <c r="M126" s="146" t="s">
        <v>1</v>
      </c>
      <c r="N126" s="147" t="s">
        <v>39</v>
      </c>
      <c r="O126" s="148">
        <v>7.6999999999999999E-2</v>
      </c>
      <c r="P126" s="148">
        <f>O126*H126</f>
        <v>50.357999999999997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153</v>
      </c>
      <c r="AT126" s="150" t="s">
        <v>149</v>
      </c>
      <c r="AU126" s="150" t="s">
        <v>154</v>
      </c>
      <c r="AY126" s="14" t="s">
        <v>147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4" t="s">
        <v>154</v>
      </c>
      <c r="BK126" s="151">
        <f>ROUND(I126*H126,2)</f>
        <v>0</v>
      </c>
      <c r="BL126" s="14" t="s">
        <v>153</v>
      </c>
      <c r="BM126" s="150" t="s">
        <v>752</v>
      </c>
    </row>
    <row r="127" spans="1:65" s="2" customFormat="1" ht="36" customHeight="1">
      <c r="A127" s="26"/>
      <c r="B127" s="138"/>
      <c r="C127" s="139" t="s">
        <v>340</v>
      </c>
      <c r="D127" s="139" t="s">
        <v>149</v>
      </c>
      <c r="E127" s="140" t="s">
        <v>753</v>
      </c>
      <c r="F127" s="141" t="s">
        <v>754</v>
      </c>
      <c r="G127" s="142" t="s">
        <v>152</v>
      </c>
      <c r="H127" s="143">
        <v>654</v>
      </c>
      <c r="I127" s="144"/>
      <c r="J127" s="144">
        <f>ROUND(I127*H127,2)</f>
        <v>0</v>
      </c>
      <c r="K127" s="145"/>
      <c r="L127" s="27"/>
      <c r="M127" s="146" t="s">
        <v>1</v>
      </c>
      <c r="N127" s="147" t="s">
        <v>39</v>
      </c>
      <c r="O127" s="148">
        <v>4.2234000000000001E-2</v>
      </c>
      <c r="P127" s="148">
        <f>O127*H127</f>
        <v>27.621036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154</v>
      </c>
      <c r="AY127" s="14" t="s">
        <v>147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4" t="s">
        <v>154</v>
      </c>
      <c r="BK127" s="151">
        <f>ROUND(I127*H127,2)</f>
        <v>0</v>
      </c>
      <c r="BL127" s="14" t="s">
        <v>153</v>
      </c>
      <c r="BM127" s="150" t="s">
        <v>755</v>
      </c>
    </row>
    <row r="128" spans="1:65" s="2" customFormat="1" ht="24" customHeight="1">
      <c r="A128" s="26"/>
      <c r="B128" s="138"/>
      <c r="C128" s="139" t="s">
        <v>560</v>
      </c>
      <c r="D128" s="139" t="s">
        <v>149</v>
      </c>
      <c r="E128" s="140" t="s">
        <v>756</v>
      </c>
      <c r="F128" s="141" t="s">
        <v>757</v>
      </c>
      <c r="G128" s="142" t="s">
        <v>176</v>
      </c>
      <c r="H128" s="143">
        <v>658.66</v>
      </c>
      <c r="I128" s="144"/>
      <c r="J128" s="144">
        <f>ROUND(I128*H128,2)</f>
        <v>0</v>
      </c>
      <c r="K128" s="145"/>
      <c r="L128" s="27"/>
      <c r="M128" s="146" t="s">
        <v>1</v>
      </c>
      <c r="N128" s="147" t="s">
        <v>39</v>
      </c>
      <c r="O128" s="148">
        <v>2.5000000000000001E-2</v>
      </c>
      <c r="P128" s="148">
        <f>O128*H128</f>
        <v>16.4665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154</v>
      </c>
      <c r="AY128" s="14" t="s">
        <v>147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4" t="s">
        <v>154</v>
      </c>
      <c r="BK128" s="151">
        <f>ROUND(I128*H128,2)</f>
        <v>0</v>
      </c>
      <c r="BL128" s="14" t="s">
        <v>153</v>
      </c>
      <c r="BM128" s="150" t="s">
        <v>758</v>
      </c>
    </row>
    <row r="129" spans="1:65" s="12" customFormat="1" ht="22.9" customHeight="1">
      <c r="B129" s="126"/>
      <c r="D129" s="127" t="s">
        <v>72</v>
      </c>
      <c r="E129" s="136" t="s">
        <v>159</v>
      </c>
      <c r="F129" s="136" t="s">
        <v>260</v>
      </c>
      <c r="J129" s="137">
        <f>BK129</f>
        <v>0</v>
      </c>
      <c r="L129" s="126"/>
      <c r="M129" s="130"/>
      <c r="N129" s="131"/>
      <c r="O129" s="131"/>
      <c r="P129" s="132">
        <f>SUM(P130:P131)</f>
        <v>63.890019999999993</v>
      </c>
      <c r="Q129" s="131"/>
      <c r="R129" s="132">
        <f>SUM(R130:R131)</f>
        <v>724.20984319999991</v>
      </c>
      <c r="S129" s="131"/>
      <c r="T129" s="133">
        <f>SUM(T130:T131)</f>
        <v>0</v>
      </c>
      <c r="AR129" s="127" t="s">
        <v>81</v>
      </c>
      <c r="AT129" s="134" t="s">
        <v>72</v>
      </c>
      <c r="AU129" s="134" t="s">
        <v>81</v>
      </c>
      <c r="AY129" s="127" t="s">
        <v>147</v>
      </c>
      <c r="BK129" s="135">
        <f>SUM(BK130:BK131)</f>
        <v>0</v>
      </c>
    </row>
    <row r="130" spans="1:65" s="2" customFormat="1" ht="24" customHeight="1">
      <c r="A130" s="26"/>
      <c r="B130" s="138"/>
      <c r="C130" s="139" t="s">
        <v>550</v>
      </c>
      <c r="D130" s="139" t="s">
        <v>149</v>
      </c>
      <c r="E130" s="140" t="s">
        <v>262</v>
      </c>
      <c r="F130" s="141" t="s">
        <v>263</v>
      </c>
      <c r="G130" s="142" t="s">
        <v>176</v>
      </c>
      <c r="H130" s="143">
        <v>658.66</v>
      </c>
      <c r="I130" s="144"/>
      <c r="J130" s="144">
        <f t="shared" ref="J130:J131" si="0">ROUND(I130*H130,2)</f>
        <v>0</v>
      </c>
      <c r="K130" s="145"/>
      <c r="L130" s="27"/>
      <c r="M130" s="146" t="s">
        <v>1</v>
      </c>
      <c r="N130" s="147" t="s">
        <v>39</v>
      </c>
      <c r="O130" s="148">
        <v>7.2999999999999995E-2</v>
      </c>
      <c r="P130" s="148">
        <f t="shared" ref="P130:P131" si="1">O130*H130</f>
        <v>48.082179999999994</v>
      </c>
      <c r="Q130" s="148">
        <v>0.71643999999999997</v>
      </c>
      <c r="R130" s="148">
        <f t="shared" ref="R130:R131" si="2">Q130*H130</f>
        <v>471.89037039999994</v>
      </c>
      <c r="S130" s="148">
        <v>0</v>
      </c>
      <c r="T130" s="149">
        <f t="shared" ref="T130:T131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154</v>
      </c>
      <c r="AY130" s="14" t="s">
        <v>147</v>
      </c>
      <c r="BE130" s="151">
        <f t="shared" ref="BE130:BE131" si="4">IF(N130="základná",J130,0)</f>
        <v>0</v>
      </c>
      <c r="BF130" s="151">
        <f t="shared" ref="BF130:BF131" si="5">IF(N130="znížená",J130,0)</f>
        <v>0</v>
      </c>
      <c r="BG130" s="151">
        <f t="shared" ref="BG130:BG131" si="6">IF(N130="zákl. prenesená",J130,0)</f>
        <v>0</v>
      </c>
      <c r="BH130" s="151">
        <f t="shared" ref="BH130:BH131" si="7">IF(N130="zníž. prenesená",J130,0)</f>
        <v>0</v>
      </c>
      <c r="BI130" s="151">
        <f t="shared" ref="BI130:BI131" si="8">IF(N130="nulová",J130,0)</f>
        <v>0</v>
      </c>
      <c r="BJ130" s="14" t="s">
        <v>154</v>
      </c>
      <c r="BK130" s="151">
        <f t="shared" ref="BK130:BK131" si="9">ROUND(I130*H130,2)</f>
        <v>0</v>
      </c>
      <c r="BL130" s="14" t="s">
        <v>153</v>
      </c>
      <c r="BM130" s="150" t="s">
        <v>725</v>
      </c>
    </row>
    <row r="131" spans="1:65" s="196" customFormat="1" ht="36" customHeight="1">
      <c r="A131" s="182"/>
      <c r="B131" s="183"/>
      <c r="C131" s="184" t="s">
        <v>214</v>
      </c>
      <c r="D131" s="184" t="s">
        <v>149</v>
      </c>
      <c r="E131" s="185" t="s">
        <v>1229</v>
      </c>
      <c r="F131" s="186" t="s">
        <v>1223</v>
      </c>
      <c r="G131" s="187" t="s">
        <v>176</v>
      </c>
      <c r="H131" s="188">
        <v>658.66</v>
      </c>
      <c r="I131" s="189"/>
      <c r="J131" s="189">
        <f t="shared" si="0"/>
        <v>0</v>
      </c>
      <c r="K131" s="190"/>
      <c r="L131" s="191"/>
      <c r="M131" s="192" t="s">
        <v>1</v>
      </c>
      <c r="N131" s="193" t="s">
        <v>39</v>
      </c>
      <c r="O131" s="194">
        <v>2.4E-2</v>
      </c>
      <c r="P131" s="194">
        <f t="shared" si="1"/>
        <v>15.807839999999999</v>
      </c>
      <c r="Q131" s="194">
        <v>0.38307999999999998</v>
      </c>
      <c r="R131" s="194">
        <f t="shared" si="2"/>
        <v>252.31947279999997</v>
      </c>
      <c r="S131" s="194">
        <v>0</v>
      </c>
      <c r="T131" s="195">
        <f t="shared" si="3"/>
        <v>0</v>
      </c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R131" s="197" t="s">
        <v>153</v>
      </c>
      <c r="AT131" s="197" t="s">
        <v>149</v>
      </c>
      <c r="AU131" s="197" t="s">
        <v>154</v>
      </c>
      <c r="AY131" s="198" t="s">
        <v>147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98" t="s">
        <v>154</v>
      </c>
      <c r="BK131" s="199">
        <f t="shared" si="9"/>
        <v>0</v>
      </c>
      <c r="BL131" s="198" t="s">
        <v>153</v>
      </c>
      <c r="BM131" s="197" t="s">
        <v>726</v>
      </c>
    </row>
    <row r="132" spans="1:65" s="210" customFormat="1" ht="22.9" customHeight="1">
      <c r="B132" s="211"/>
      <c r="D132" s="212" t="s">
        <v>72</v>
      </c>
      <c r="E132" s="213" t="s">
        <v>169</v>
      </c>
      <c r="F132" s="213" t="s">
        <v>564</v>
      </c>
      <c r="J132" s="214">
        <f>BK132</f>
        <v>0</v>
      </c>
      <c r="L132" s="211"/>
      <c r="M132" s="215"/>
      <c r="N132" s="216"/>
      <c r="O132" s="216"/>
      <c r="P132" s="217">
        <f>SUM(P133:P137)</f>
        <v>44.939720000000001</v>
      </c>
      <c r="Q132" s="216"/>
      <c r="R132" s="217">
        <f>SUM(R133:R137)</f>
        <v>47.491045200000002</v>
      </c>
      <c r="S132" s="216"/>
      <c r="T132" s="218">
        <f>SUM(T133:T137)</f>
        <v>0</v>
      </c>
      <c r="AR132" s="212" t="s">
        <v>81</v>
      </c>
      <c r="AT132" s="219" t="s">
        <v>72</v>
      </c>
      <c r="AU132" s="219" t="s">
        <v>81</v>
      </c>
      <c r="AY132" s="212" t="s">
        <v>147</v>
      </c>
      <c r="BK132" s="220">
        <f>SUM(BK133:BK137)</f>
        <v>0</v>
      </c>
    </row>
    <row r="133" spans="1:65" s="196" customFormat="1" ht="24" customHeight="1">
      <c r="A133" s="182"/>
      <c r="B133" s="183"/>
      <c r="C133" s="184" t="s">
        <v>234</v>
      </c>
      <c r="D133" s="184" t="s">
        <v>149</v>
      </c>
      <c r="E133" s="185" t="s">
        <v>565</v>
      </c>
      <c r="F133" s="186" t="s">
        <v>566</v>
      </c>
      <c r="G133" s="187" t="s">
        <v>284</v>
      </c>
      <c r="H133" s="188">
        <v>164.43</v>
      </c>
      <c r="I133" s="189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194">
        <v>0.20399999999999999</v>
      </c>
      <c r="P133" s="194">
        <f>O133*H133</f>
        <v>33.54372</v>
      </c>
      <c r="Q133" s="194">
        <v>0.12584000000000001</v>
      </c>
      <c r="R133" s="194">
        <f>Q133*H133</f>
        <v>20.691871200000001</v>
      </c>
      <c r="S133" s="194">
        <v>0</v>
      </c>
      <c r="T133" s="195">
        <f>S133*H133</f>
        <v>0</v>
      </c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R133" s="197" t="s">
        <v>153</v>
      </c>
      <c r="AT133" s="197" t="s">
        <v>149</v>
      </c>
      <c r="AU133" s="197" t="s">
        <v>154</v>
      </c>
      <c r="AY133" s="198" t="s">
        <v>147</v>
      </c>
      <c r="BE133" s="199">
        <f>IF(N133="základná",J133,0)</f>
        <v>0</v>
      </c>
      <c r="BF133" s="199">
        <f>IF(N133="znížená",J133,0)</f>
        <v>0</v>
      </c>
      <c r="BG133" s="199">
        <f>IF(N133="zákl. prenesená",J133,0)</f>
        <v>0</v>
      </c>
      <c r="BH133" s="199">
        <f>IF(N133="zníž. prenesená",J133,0)</f>
        <v>0</v>
      </c>
      <c r="BI133" s="199">
        <f>IF(N133="nulová",J133,0)</f>
        <v>0</v>
      </c>
      <c r="BJ133" s="198" t="s">
        <v>154</v>
      </c>
      <c r="BK133" s="199">
        <f>ROUND(I133*H133,2)</f>
        <v>0</v>
      </c>
      <c r="BL133" s="198" t="s">
        <v>153</v>
      </c>
      <c r="BM133" s="197" t="s">
        <v>727</v>
      </c>
    </row>
    <row r="134" spans="1:65" s="196" customFormat="1" ht="24" customHeight="1">
      <c r="A134" s="182"/>
      <c r="B134" s="183"/>
      <c r="C134" s="200" t="s">
        <v>238</v>
      </c>
      <c r="D134" s="200" t="s">
        <v>227</v>
      </c>
      <c r="E134" s="201" t="s">
        <v>568</v>
      </c>
      <c r="F134" s="202" t="s">
        <v>569</v>
      </c>
      <c r="G134" s="203" t="s">
        <v>301</v>
      </c>
      <c r="H134" s="204">
        <v>166.07400000000001</v>
      </c>
      <c r="I134" s="205"/>
      <c r="J134" s="205">
        <f>ROUND(I134*H134,2)</f>
        <v>0</v>
      </c>
      <c r="K134" s="206"/>
      <c r="L134" s="207"/>
      <c r="M134" s="208" t="s">
        <v>1</v>
      </c>
      <c r="N134" s="209" t="s">
        <v>39</v>
      </c>
      <c r="O134" s="194">
        <v>0</v>
      </c>
      <c r="P134" s="194">
        <f>O134*H134</f>
        <v>0</v>
      </c>
      <c r="Q134" s="194">
        <v>8.1000000000000003E-2</v>
      </c>
      <c r="R134" s="194">
        <f>Q134*H134</f>
        <v>13.451994000000001</v>
      </c>
      <c r="S134" s="194">
        <v>0</v>
      </c>
      <c r="T134" s="195">
        <f>S134*H134</f>
        <v>0</v>
      </c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R134" s="197" t="s">
        <v>173</v>
      </c>
      <c r="AT134" s="197" t="s">
        <v>227</v>
      </c>
      <c r="AU134" s="197" t="s">
        <v>154</v>
      </c>
      <c r="AY134" s="198" t="s">
        <v>147</v>
      </c>
      <c r="BE134" s="199">
        <f>IF(N134="základná",J134,0)</f>
        <v>0</v>
      </c>
      <c r="BF134" s="199">
        <f>IF(N134="znížená",J134,0)</f>
        <v>0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98" t="s">
        <v>154</v>
      </c>
      <c r="BK134" s="199">
        <f>ROUND(I134*H134,2)</f>
        <v>0</v>
      </c>
      <c r="BL134" s="198" t="s">
        <v>153</v>
      </c>
      <c r="BM134" s="197" t="s">
        <v>728</v>
      </c>
    </row>
    <row r="135" spans="1:65" s="196" customFormat="1" ht="36" customHeight="1">
      <c r="A135" s="182"/>
      <c r="B135" s="183"/>
      <c r="C135" s="184" t="s">
        <v>273</v>
      </c>
      <c r="D135" s="184" t="s">
        <v>149</v>
      </c>
      <c r="E135" s="185" t="s">
        <v>729</v>
      </c>
      <c r="F135" s="186" t="s">
        <v>730</v>
      </c>
      <c r="G135" s="187" t="s">
        <v>284</v>
      </c>
      <c r="H135" s="188">
        <v>22</v>
      </c>
      <c r="I135" s="189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194">
        <v>0.51800000000000002</v>
      </c>
      <c r="P135" s="194">
        <f>O135*H135</f>
        <v>11.396000000000001</v>
      </c>
      <c r="Q135" s="194">
        <v>0.44189000000000001</v>
      </c>
      <c r="R135" s="194">
        <f>Q135*H135</f>
        <v>9.7215799999999994</v>
      </c>
      <c r="S135" s="194">
        <v>0</v>
      </c>
      <c r="T135" s="195">
        <f>S135*H135</f>
        <v>0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R135" s="197" t="s">
        <v>153</v>
      </c>
      <c r="AT135" s="197" t="s">
        <v>149</v>
      </c>
      <c r="AU135" s="197" t="s">
        <v>154</v>
      </c>
      <c r="AY135" s="198" t="s">
        <v>147</v>
      </c>
      <c r="BE135" s="199">
        <f>IF(N135="základná",J135,0)</f>
        <v>0</v>
      </c>
      <c r="BF135" s="199">
        <f>IF(N135="znížená",J135,0)</f>
        <v>0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98" t="s">
        <v>154</v>
      </c>
      <c r="BK135" s="199">
        <f>ROUND(I135*H135,2)</f>
        <v>0</v>
      </c>
      <c r="BL135" s="198" t="s">
        <v>153</v>
      </c>
      <c r="BM135" s="197" t="s">
        <v>731</v>
      </c>
    </row>
    <row r="136" spans="1:65" s="2" customFormat="1" ht="48" customHeight="1">
      <c r="A136" s="26"/>
      <c r="B136" s="138"/>
      <c r="C136" s="156" t="s">
        <v>281</v>
      </c>
      <c r="D136" s="156" t="s">
        <v>227</v>
      </c>
      <c r="E136" s="157" t="s">
        <v>732</v>
      </c>
      <c r="F136" s="158" t="s">
        <v>733</v>
      </c>
      <c r="G136" s="159" t="s">
        <v>301</v>
      </c>
      <c r="H136" s="160">
        <v>44</v>
      </c>
      <c r="I136" s="161"/>
      <c r="J136" s="161">
        <f>ROUND(I136*H136,2)</f>
        <v>0</v>
      </c>
      <c r="K136" s="162"/>
      <c r="L136" s="163"/>
      <c r="M136" s="164" t="s">
        <v>1</v>
      </c>
      <c r="N136" s="165" t="s">
        <v>39</v>
      </c>
      <c r="O136" s="148">
        <v>0</v>
      </c>
      <c r="P136" s="148">
        <f>O136*H136</f>
        <v>0</v>
      </c>
      <c r="Q136" s="148">
        <v>2.0899999999999998E-2</v>
      </c>
      <c r="R136" s="148">
        <f>Q136*H136</f>
        <v>0.91959999999999997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173</v>
      </c>
      <c r="AT136" s="150" t="s">
        <v>227</v>
      </c>
      <c r="AU136" s="150" t="s">
        <v>154</v>
      </c>
      <c r="AY136" s="14" t="s">
        <v>147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4" t="s">
        <v>154</v>
      </c>
      <c r="BK136" s="151">
        <f>ROUND(I136*H136,2)</f>
        <v>0</v>
      </c>
      <c r="BL136" s="14" t="s">
        <v>153</v>
      </c>
      <c r="BM136" s="150" t="s">
        <v>734</v>
      </c>
    </row>
    <row r="137" spans="1:65" s="2" customFormat="1" ht="36" customHeight="1">
      <c r="A137" s="26"/>
      <c r="B137" s="138"/>
      <c r="C137" s="156" t="s">
        <v>286</v>
      </c>
      <c r="D137" s="156" t="s">
        <v>227</v>
      </c>
      <c r="E137" s="157" t="s">
        <v>735</v>
      </c>
      <c r="F137" s="158" t="s">
        <v>736</v>
      </c>
      <c r="G137" s="159" t="s">
        <v>301</v>
      </c>
      <c r="H137" s="160">
        <v>22</v>
      </c>
      <c r="I137" s="161"/>
      <c r="J137" s="161">
        <f>ROUND(I137*H137,2)</f>
        <v>0</v>
      </c>
      <c r="K137" s="162"/>
      <c r="L137" s="163"/>
      <c r="M137" s="164" t="s">
        <v>1</v>
      </c>
      <c r="N137" s="165" t="s">
        <v>39</v>
      </c>
      <c r="O137" s="148">
        <v>0</v>
      </c>
      <c r="P137" s="148">
        <f>O137*H137</f>
        <v>0</v>
      </c>
      <c r="Q137" s="148">
        <v>0.123</v>
      </c>
      <c r="R137" s="148">
        <f>Q137*H137</f>
        <v>2.706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173</v>
      </c>
      <c r="AT137" s="150" t="s">
        <v>227</v>
      </c>
      <c r="AU137" s="150" t="s">
        <v>154</v>
      </c>
      <c r="AY137" s="14" t="s">
        <v>147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4" t="s">
        <v>154</v>
      </c>
      <c r="BK137" s="151">
        <f>ROUND(I137*H137,2)</f>
        <v>0</v>
      </c>
      <c r="BL137" s="14" t="s">
        <v>153</v>
      </c>
      <c r="BM137" s="150" t="s">
        <v>737</v>
      </c>
    </row>
    <row r="138" spans="1:65" s="12" customFormat="1" ht="22.9" customHeight="1">
      <c r="B138" s="126"/>
      <c r="D138" s="127" t="s">
        <v>72</v>
      </c>
      <c r="E138" s="136" t="s">
        <v>271</v>
      </c>
      <c r="F138" s="136" t="s">
        <v>272</v>
      </c>
      <c r="J138" s="137">
        <f>BK138</f>
        <v>0</v>
      </c>
      <c r="L138" s="126"/>
      <c r="M138" s="130"/>
      <c r="N138" s="131"/>
      <c r="O138" s="131"/>
      <c r="P138" s="132">
        <f>P139</f>
        <v>39.23856</v>
      </c>
      <c r="Q138" s="131"/>
      <c r="R138" s="132">
        <f>R139</f>
        <v>0</v>
      </c>
      <c r="S138" s="131"/>
      <c r="T138" s="133">
        <f>T139</f>
        <v>0</v>
      </c>
      <c r="AR138" s="127" t="s">
        <v>81</v>
      </c>
      <c r="AT138" s="134" t="s">
        <v>72</v>
      </c>
      <c r="AU138" s="134" t="s">
        <v>81</v>
      </c>
      <c r="AY138" s="127" t="s">
        <v>147</v>
      </c>
      <c r="BK138" s="135">
        <f>BK139</f>
        <v>0</v>
      </c>
    </row>
    <row r="139" spans="1:65" s="2" customFormat="1" ht="24" customHeight="1">
      <c r="A139" s="26"/>
      <c r="B139" s="138"/>
      <c r="C139" s="139" t="s">
        <v>242</v>
      </c>
      <c r="D139" s="139" t="s">
        <v>149</v>
      </c>
      <c r="E139" s="140" t="s">
        <v>571</v>
      </c>
      <c r="F139" s="141" t="s">
        <v>572</v>
      </c>
      <c r="G139" s="142" t="s">
        <v>212</v>
      </c>
      <c r="H139" s="143">
        <v>980.96400000000006</v>
      </c>
      <c r="I139" s="144"/>
      <c r="J139" s="144">
        <f>ROUND(I139*H139,2)</f>
        <v>0</v>
      </c>
      <c r="K139" s="145"/>
      <c r="L139" s="27"/>
      <c r="M139" s="146" t="s">
        <v>1</v>
      </c>
      <c r="N139" s="147" t="s">
        <v>39</v>
      </c>
      <c r="O139" s="148">
        <v>0.04</v>
      </c>
      <c r="P139" s="148">
        <f>O139*H139</f>
        <v>39.23856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149</v>
      </c>
      <c r="AU139" s="150" t="s">
        <v>154</v>
      </c>
      <c r="AY139" s="14" t="s">
        <v>147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4" t="s">
        <v>154</v>
      </c>
      <c r="BK139" s="151">
        <f>ROUND(I139*H139,2)</f>
        <v>0</v>
      </c>
      <c r="BL139" s="14" t="s">
        <v>153</v>
      </c>
      <c r="BM139" s="150" t="s">
        <v>738</v>
      </c>
    </row>
    <row r="140" spans="1:65" s="12" customFormat="1" ht="25.9" customHeight="1">
      <c r="B140" s="126"/>
      <c r="D140" s="127" t="s">
        <v>72</v>
      </c>
      <c r="E140" s="128" t="s">
        <v>494</v>
      </c>
      <c r="F140" s="128" t="s">
        <v>495</v>
      </c>
      <c r="J140" s="129">
        <f>BK140</f>
        <v>0</v>
      </c>
      <c r="L140" s="126"/>
      <c r="M140" s="130"/>
      <c r="N140" s="131"/>
      <c r="O140" s="131"/>
      <c r="P140" s="132">
        <f>SUM(P141:P149)</f>
        <v>0</v>
      </c>
      <c r="Q140" s="131"/>
      <c r="R140" s="132">
        <f>SUM(R141:R149)</f>
        <v>0</v>
      </c>
      <c r="S140" s="131"/>
      <c r="T140" s="133">
        <f>SUM(T141:T149)</f>
        <v>0</v>
      </c>
      <c r="AR140" s="127" t="s">
        <v>159</v>
      </c>
      <c r="AT140" s="134" t="s">
        <v>72</v>
      </c>
      <c r="AU140" s="134" t="s">
        <v>73</v>
      </c>
      <c r="AY140" s="127" t="s">
        <v>147</v>
      </c>
      <c r="BK140" s="135">
        <f>SUM(BK141:BK149)</f>
        <v>0</v>
      </c>
    </row>
    <row r="141" spans="1:65" s="2" customFormat="1" ht="24" customHeight="1">
      <c r="A141" s="26"/>
      <c r="B141" s="138"/>
      <c r="C141" s="139" t="s">
        <v>290</v>
      </c>
      <c r="D141" s="139" t="s">
        <v>149</v>
      </c>
      <c r="E141" s="140" t="s">
        <v>497</v>
      </c>
      <c r="F141" s="141" t="s">
        <v>498</v>
      </c>
      <c r="G141" s="142" t="s">
        <v>499</v>
      </c>
      <c r="H141" s="143">
        <v>1</v>
      </c>
      <c r="I141" s="144"/>
      <c r="J141" s="144">
        <f t="shared" ref="J141:J149" si="10">ROUND(I141*H141,2)</f>
        <v>0</v>
      </c>
      <c r="K141" s="145"/>
      <c r="L141" s="27"/>
      <c r="M141" s="146" t="s">
        <v>1</v>
      </c>
      <c r="N141" s="147" t="s">
        <v>39</v>
      </c>
      <c r="O141" s="148">
        <v>0</v>
      </c>
      <c r="P141" s="148">
        <f t="shared" ref="P141:P149" si="11">O141*H141</f>
        <v>0</v>
      </c>
      <c r="Q141" s="148">
        <v>0</v>
      </c>
      <c r="R141" s="148">
        <f t="shared" ref="R141:R149" si="12">Q141*H141</f>
        <v>0</v>
      </c>
      <c r="S141" s="148">
        <v>0</v>
      </c>
      <c r="T141" s="149">
        <f t="shared" ref="T141:T149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500</v>
      </c>
      <c r="AT141" s="150" t="s">
        <v>149</v>
      </c>
      <c r="AU141" s="150" t="s">
        <v>81</v>
      </c>
      <c r="AY141" s="14" t="s">
        <v>147</v>
      </c>
      <c r="BE141" s="151">
        <f t="shared" ref="BE141:BE149" si="14">IF(N141="základná",J141,0)</f>
        <v>0</v>
      </c>
      <c r="BF141" s="151">
        <f t="shared" ref="BF141:BF149" si="15">IF(N141="znížená",J141,0)</f>
        <v>0</v>
      </c>
      <c r="BG141" s="151">
        <f t="shared" ref="BG141:BG149" si="16">IF(N141="zákl. prenesená",J141,0)</f>
        <v>0</v>
      </c>
      <c r="BH141" s="151">
        <f t="shared" ref="BH141:BH149" si="17">IF(N141="zníž. prenesená",J141,0)</f>
        <v>0</v>
      </c>
      <c r="BI141" s="151">
        <f t="shared" ref="BI141:BI149" si="18">IF(N141="nulová",J141,0)</f>
        <v>0</v>
      </c>
      <c r="BJ141" s="14" t="s">
        <v>154</v>
      </c>
      <c r="BK141" s="151">
        <f t="shared" ref="BK141:BK149" si="19">ROUND(I141*H141,2)</f>
        <v>0</v>
      </c>
      <c r="BL141" s="14" t="s">
        <v>500</v>
      </c>
      <c r="BM141" s="150" t="s">
        <v>759</v>
      </c>
    </row>
    <row r="142" spans="1:65" s="2" customFormat="1" ht="24" customHeight="1">
      <c r="A142" s="26"/>
      <c r="B142" s="138"/>
      <c r="C142" s="139" t="s">
        <v>293</v>
      </c>
      <c r="D142" s="139" t="s">
        <v>149</v>
      </c>
      <c r="E142" s="140" t="s">
        <v>503</v>
      </c>
      <c r="F142" s="141" t="s">
        <v>504</v>
      </c>
      <c r="G142" s="142" t="s">
        <v>499</v>
      </c>
      <c r="H142" s="143">
        <v>1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39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500</v>
      </c>
      <c r="AT142" s="150" t="s">
        <v>149</v>
      </c>
      <c r="AU142" s="150" t="s">
        <v>81</v>
      </c>
      <c r="AY142" s="14" t="s">
        <v>147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154</v>
      </c>
      <c r="BK142" s="151">
        <f t="shared" si="19"/>
        <v>0</v>
      </c>
      <c r="BL142" s="14" t="s">
        <v>500</v>
      </c>
      <c r="BM142" s="150" t="s">
        <v>760</v>
      </c>
    </row>
    <row r="143" spans="1:65" s="2" customFormat="1" ht="24" customHeight="1">
      <c r="A143" s="26"/>
      <c r="B143" s="138"/>
      <c r="C143" s="139" t="s">
        <v>298</v>
      </c>
      <c r="D143" s="139" t="s">
        <v>149</v>
      </c>
      <c r="E143" s="140" t="s">
        <v>507</v>
      </c>
      <c r="F143" s="141" t="s">
        <v>508</v>
      </c>
      <c r="G143" s="142" t="s">
        <v>499</v>
      </c>
      <c r="H143" s="143">
        <v>1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39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500</v>
      </c>
      <c r="AT143" s="150" t="s">
        <v>149</v>
      </c>
      <c r="AU143" s="150" t="s">
        <v>81</v>
      </c>
      <c r="AY143" s="14" t="s">
        <v>147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154</v>
      </c>
      <c r="BK143" s="151">
        <f t="shared" si="19"/>
        <v>0</v>
      </c>
      <c r="BL143" s="14" t="s">
        <v>500</v>
      </c>
      <c r="BM143" s="150" t="s">
        <v>761</v>
      </c>
    </row>
    <row r="144" spans="1:65" s="2" customFormat="1" ht="16.5" customHeight="1">
      <c r="A144" s="26"/>
      <c r="B144" s="138"/>
      <c r="C144" s="139" t="s">
        <v>303</v>
      </c>
      <c r="D144" s="139" t="s">
        <v>149</v>
      </c>
      <c r="E144" s="140" t="s">
        <v>511</v>
      </c>
      <c r="F144" s="141" t="s">
        <v>512</v>
      </c>
      <c r="G144" s="142" t="s">
        <v>499</v>
      </c>
      <c r="H144" s="143">
        <v>1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39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500</v>
      </c>
      <c r="AT144" s="150" t="s">
        <v>149</v>
      </c>
      <c r="AU144" s="150" t="s">
        <v>81</v>
      </c>
      <c r="AY144" s="14" t="s">
        <v>147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154</v>
      </c>
      <c r="BK144" s="151">
        <f t="shared" si="19"/>
        <v>0</v>
      </c>
      <c r="BL144" s="14" t="s">
        <v>500</v>
      </c>
      <c r="BM144" s="150" t="s">
        <v>762</v>
      </c>
    </row>
    <row r="145" spans="1:65" s="2" customFormat="1" ht="24" customHeight="1">
      <c r="A145" s="26"/>
      <c r="B145" s="138"/>
      <c r="C145" s="139" t="s">
        <v>307</v>
      </c>
      <c r="D145" s="139" t="s">
        <v>149</v>
      </c>
      <c r="E145" s="140" t="s">
        <v>515</v>
      </c>
      <c r="F145" s="141" t="s">
        <v>516</v>
      </c>
      <c r="G145" s="142" t="s">
        <v>499</v>
      </c>
      <c r="H145" s="143">
        <v>1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39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500</v>
      </c>
      <c r="AT145" s="150" t="s">
        <v>149</v>
      </c>
      <c r="AU145" s="150" t="s">
        <v>81</v>
      </c>
      <c r="AY145" s="14" t="s">
        <v>147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154</v>
      </c>
      <c r="BK145" s="151">
        <f t="shared" si="19"/>
        <v>0</v>
      </c>
      <c r="BL145" s="14" t="s">
        <v>500</v>
      </c>
      <c r="BM145" s="150" t="s">
        <v>763</v>
      </c>
    </row>
    <row r="146" spans="1:65" s="2" customFormat="1" ht="16.5" customHeight="1">
      <c r="A146" s="26"/>
      <c r="B146" s="138"/>
      <c r="C146" s="139" t="s">
        <v>608</v>
      </c>
      <c r="D146" s="139" t="s">
        <v>149</v>
      </c>
      <c r="E146" s="140" t="s">
        <v>519</v>
      </c>
      <c r="F146" s="141" t="s">
        <v>520</v>
      </c>
      <c r="G146" s="142" t="s">
        <v>499</v>
      </c>
      <c r="H146" s="143">
        <v>1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39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500</v>
      </c>
      <c r="AT146" s="150" t="s">
        <v>149</v>
      </c>
      <c r="AU146" s="150" t="s">
        <v>81</v>
      </c>
      <c r="AY146" s="14" t="s">
        <v>147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154</v>
      </c>
      <c r="BK146" s="151">
        <f t="shared" si="19"/>
        <v>0</v>
      </c>
      <c r="BL146" s="14" t="s">
        <v>500</v>
      </c>
      <c r="BM146" s="150" t="s">
        <v>764</v>
      </c>
    </row>
    <row r="147" spans="1:65" s="2" customFormat="1" ht="24" customHeight="1">
      <c r="A147" s="26"/>
      <c r="B147" s="138"/>
      <c r="C147" s="139" t="s">
        <v>613</v>
      </c>
      <c r="D147" s="139" t="s">
        <v>149</v>
      </c>
      <c r="E147" s="140" t="s">
        <v>523</v>
      </c>
      <c r="F147" s="141" t="s">
        <v>524</v>
      </c>
      <c r="G147" s="142" t="s">
        <v>499</v>
      </c>
      <c r="H147" s="143">
        <v>1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39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500</v>
      </c>
      <c r="AT147" s="150" t="s">
        <v>149</v>
      </c>
      <c r="AU147" s="150" t="s">
        <v>81</v>
      </c>
      <c r="AY147" s="14" t="s">
        <v>147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154</v>
      </c>
      <c r="BK147" s="151">
        <f t="shared" si="19"/>
        <v>0</v>
      </c>
      <c r="BL147" s="14" t="s">
        <v>500</v>
      </c>
      <c r="BM147" s="150" t="s">
        <v>765</v>
      </c>
    </row>
    <row r="148" spans="1:65" s="2" customFormat="1" ht="24" customHeight="1">
      <c r="A148" s="26"/>
      <c r="B148" s="138"/>
      <c r="C148" s="139" t="s">
        <v>313</v>
      </c>
      <c r="D148" s="139" t="s">
        <v>149</v>
      </c>
      <c r="E148" s="140" t="s">
        <v>527</v>
      </c>
      <c r="F148" s="141" t="s">
        <v>528</v>
      </c>
      <c r="G148" s="142" t="s">
        <v>499</v>
      </c>
      <c r="H148" s="143">
        <v>1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39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500</v>
      </c>
      <c r="AT148" s="150" t="s">
        <v>149</v>
      </c>
      <c r="AU148" s="150" t="s">
        <v>81</v>
      </c>
      <c r="AY148" s="14" t="s">
        <v>147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154</v>
      </c>
      <c r="BK148" s="151">
        <f t="shared" si="19"/>
        <v>0</v>
      </c>
      <c r="BL148" s="14" t="s">
        <v>500</v>
      </c>
      <c r="BM148" s="150" t="s">
        <v>766</v>
      </c>
    </row>
    <row r="149" spans="1:65" s="2" customFormat="1" ht="16.5" customHeight="1">
      <c r="A149" s="26"/>
      <c r="B149" s="138"/>
      <c r="C149" s="139" t="s">
        <v>317</v>
      </c>
      <c r="D149" s="139" t="s">
        <v>149</v>
      </c>
      <c r="E149" s="140" t="s">
        <v>531</v>
      </c>
      <c r="F149" s="141" t="s">
        <v>532</v>
      </c>
      <c r="G149" s="142" t="s">
        <v>499</v>
      </c>
      <c r="H149" s="143">
        <v>1</v>
      </c>
      <c r="I149" s="144"/>
      <c r="J149" s="144">
        <f t="shared" si="10"/>
        <v>0</v>
      </c>
      <c r="K149" s="145"/>
      <c r="L149" s="27"/>
      <c r="M149" s="152" t="s">
        <v>1</v>
      </c>
      <c r="N149" s="153" t="s">
        <v>39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500</v>
      </c>
      <c r="AT149" s="150" t="s">
        <v>149</v>
      </c>
      <c r="AU149" s="150" t="s">
        <v>81</v>
      </c>
      <c r="AY149" s="14" t="s">
        <v>147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154</v>
      </c>
      <c r="BK149" s="151">
        <f t="shared" si="19"/>
        <v>0</v>
      </c>
      <c r="BL149" s="14" t="s">
        <v>500</v>
      </c>
      <c r="BM149" s="150" t="s">
        <v>767</v>
      </c>
    </row>
    <row r="150" spans="1:65" s="2" customFormat="1" ht="7" customHeight="1">
      <c r="A150" s="26"/>
      <c r="B150" s="41"/>
      <c r="C150" s="42"/>
      <c r="D150" s="42"/>
      <c r="E150" s="42"/>
      <c r="F150" s="42"/>
      <c r="G150" s="42"/>
      <c r="H150" s="42"/>
      <c r="I150" s="42"/>
      <c r="J150" s="42"/>
      <c r="K150" s="42"/>
      <c r="L150" s="27"/>
      <c r="M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</row>
  </sheetData>
  <autoFilter ref="C121:K14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16" workbookViewId="0">
      <selection activeCell="I123" sqref="I123:I140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56" t="s">
        <v>5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122</v>
      </c>
      <c r="L4" s="17"/>
      <c r="M4" s="88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8" t="str">
        <f>'Rekapitulácia stavby'!K6</f>
        <v>VÝSTAVBA KOMPOSTÁRNE V MESTE ZLATÉ MORAVCE</v>
      </c>
      <c r="F7" s="269"/>
      <c r="G7" s="269"/>
      <c r="H7" s="269"/>
      <c r="L7" s="17"/>
    </row>
    <row r="8" spans="1:46" s="2" customFormat="1" ht="12" customHeight="1">
      <c r="A8" s="26"/>
      <c r="B8" s="27"/>
      <c r="C8" s="26"/>
      <c r="D8" s="23" t="s">
        <v>123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50" t="s">
        <v>768</v>
      </c>
      <c r="F9" s="267"/>
      <c r="G9" s="267"/>
      <c r="H9" s="26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10. 12. 2019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63" t="str">
        <f>'Rekapitulácia stavby'!E14</f>
        <v xml:space="preserve"> </v>
      </c>
      <c r="F18" s="263"/>
      <c r="G18" s="263"/>
      <c r="H18" s="263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02" customHeight="1">
      <c r="A27" s="89"/>
      <c r="B27" s="90"/>
      <c r="C27" s="89"/>
      <c r="D27" s="89"/>
      <c r="E27" s="258" t="s">
        <v>125</v>
      </c>
      <c r="F27" s="258"/>
      <c r="G27" s="258"/>
      <c r="H27" s="2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customHeight="1">
      <c r="A30" s="26"/>
      <c r="B30" s="27"/>
      <c r="C30" s="26"/>
      <c r="D30" s="92" t="s">
        <v>33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customHeight="1">
      <c r="A33" s="26"/>
      <c r="B33" s="27"/>
      <c r="C33" s="26"/>
      <c r="D33" s="93" t="s">
        <v>37</v>
      </c>
      <c r="E33" s="23" t="s">
        <v>38</v>
      </c>
      <c r="F33" s="94">
        <f>ROUND((SUM(BE121:BE140)),  2)</f>
        <v>0</v>
      </c>
      <c r="G33" s="26"/>
      <c r="H33" s="26"/>
      <c r="I33" s="95">
        <v>0.2</v>
      </c>
      <c r="J33" s="94">
        <f>ROUND(((SUM(BE121:BE140))*I33),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3" t="s">
        <v>39</v>
      </c>
      <c r="F34" s="94">
        <f>ROUND((SUM(BF121:BF140)),  2)</f>
        <v>0</v>
      </c>
      <c r="G34" s="26"/>
      <c r="H34" s="26"/>
      <c r="I34" s="95">
        <v>0.2</v>
      </c>
      <c r="J34" s="94">
        <f>ROUND(((SUM(BF121:BF140))*I34),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40</v>
      </c>
      <c r="F35" s="94">
        <f>ROUND((SUM(BG121:BG140)),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hidden="1" customHeight="1">
      <c r="A36" s="26"/>
      <c r="B36" s="27"/>
      <c r="C36" s="26"/>
      <c r="D36" s="26"/>
      <c r="E36" s="23" t="s">
        <v>41</v>
      </c>
      <c r="F36" s="94">
        <f>ROUND((SUM(BH121:BH140)),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42</v>
      </c>
      <c r="F37" s="94">
        <f>ROUND((SUM(BI121:BI140)),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7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customHeight="1">
      <c r="A39" s="26"/>
      <c r="B39" s="27"/>
      <c r="C39" s="96"/>
      <c r="D39" s="97" t="s">
        <v>43</v>
      </c>
      <c r="E39" s="54"/>
      <c r="F39" s="54"/>
      <c r="G39" s="98" t="s">
        <v>44</v>
      </c>
      <c r="H39" s="99" t="s">
        <v>45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6"/>
      <c r="B61" s="27"/>
      <c r="C61" s="26"/>
      <c r="D61" s="39" t="s">
        <v>48</v>
      </c>
      <c r="E61" s="29"/>
      <c r="F61" s="102" t="s">
        <v>49</v>
      </c>
      <c r="G61" s="39" t="s">
        <v>48</v>
      </c>
      <c r="H61" s="29"/>
      <c r="I61" s="29"/>
      <c r="J61" s="103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6"/>
      <c r="B76" s="27"/>
      <c r="C76" s="26"/>
      <c r="D76" s="39" t="s">
        <v>48</v>
      </c>
      <c r="E76" s="29"/>
      <c r="F76" s="102" t="s">
        <v>49</v>
      </c>
      <c r="G76" s="39" t="s">
        <v>48</v>
      </c>
      <c r="H76" s="29"/>
      <c r="I76" s="29"/>
      <c r="J76" s="103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hidden="1" customHeight="1">
      <c r="A82" s="26"/>
      <c r="B82" s="27"/>
      <c r="C82" s="18" t="s">
        <v>126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68" t="str">
        <f>E7</f>
        <v>VÝSTAVBA KOMPOSTÁRNE V MESTE ZLATÉ MORAVCE</v>
      </c>
      <c r="F85" s="269"/>
      <c r="G85" s="269"/>
      <c r="H85" s="269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123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250" t="str">
        <f>E9</f>
        <v>SO 301 - AREÁLOVÝ ROZVOD VODY</v>
      </c>
      <c r="F87" s="267"/>
      <c r="G87" s="267"/>
      <c r="H87" s="26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Zlaté Moravce, p.č. 14160/1, 14160/5</v>
      </c>
      <c r="G89" s="26"/>
      <c r="H89" s="26"/>
      <c r="I89" s="23" t="s">
        <v>19</v>
      </c>
      <c r="J89" s="49" t="str">
        <f>IF(J12="","",J12)</f>
        <v>10. 12. 2019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21</v>
      </c>
      <c r="D91" s="26"/>
      <c r="E91" s="26"/>
      <c r="F91" s="21" t="str">
        <f>E15</f>
        <v>Mesto Zlaté Moravce</v>
      </c>
      <c r="G91" s="26"/>
      <c r="H91" s="26"/>
      <c r="I91" s="23" t="s">
        <v>27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>HESCON s.r.o.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4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127</v>
      </c>
      <c r="D94" s="96"/>
      <c r="E94" s="96"/>
      <c r="F94" s="96"/>
      <c r="G94" s="96"/>
      <c r="H94" s="96"/>
      <c r="I94" s="96"/>
      <c r="J94" s="105" t="s">
        <v>128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4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129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130</v>
      </c>
    </row>
    <row r="97" spans="1:31" s="9" customFormat="1" ht="25" hidden="1" customHeight="1">
      <c r="B97" s="107"/>
      <c r="D97" s="108" t="s">
        <v>769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9" customFormat="1" ht="25" hidden="1" customHeight="1">
      <c r="B98" s="107"/>
      <c r="D98" s="108" t="s">
        <v>770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1:31" s="9" customFormat="1" ht="25" hidden="1" customHeight="1">
      <c r="B99" s="107"/>
      <c r="D99" s="108" t="s">
        <v>771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1:31" s="9" customFormat="1" ht="25" hidden="1" customHeight="1">
      <c r="B100" s="107"/>
      <c r="D100" s="108" t="s">
        <v>184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1:31" s="10" customFormat="1" ht="19.899999999999999" hidden="1" customHeight="1">
      <c r="B101" s="111"/>
      <c r="D101" s="112" t="s">
        <v>772</v>
      </c>
      <c r="E101" s="113"/>
      <c r="F101" s="113"/>
      <c r="G101" s="113"/>
      <c r="H101" s="113"/>
      <c r="I101" s="113"/>
      <c r="J101" s="114">
        <f>J138</f>
        <v>0</v>
      </c>
      <c r="L101" s="111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7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7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5" customHeight="1">
      <c r="A108" s="26"/>
      <c r="B108" s="27"/>
      <c r="C108" s="18" t="s">
        <v>133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68" t="str">
        <f>E7</f>
        <v>VÝSTAVBA KOMPOSTÁRNE V MESTE ZLATÉ MORAVCE</v>
      </c>
      <c r="F111" s="269"/>
      <c r="G111" s="269"/>
      <c r="H111" s="269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50" t="str">
        <f>E9</f>
        <v>SO 301 - AREÁLOVÝ ROZVOD VODY</v>
      </c>
      <c r="F113" s="267"/>
      <c r="G113" s="267"/>
      <c r="H113" s="267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7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>Zlaté Moravce, p.č. 14160/1, 14160/5</v>
      </c>
      <c r="G115" s="26"/>
      <c r="H115" s="26"/>
      <c r="I115" s="23" t="s">
        <v>19</v>
      </c>
      <c r="J115" s="49" t="str">
        <f>IF(J12="","",J12)</f>
        <v>10. 12. 2019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7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21</v>
      </c>
      <c r="D117" s="26"/>
      <c r="E117" s="26"/>
      <c r="F117" s="21" t="str">
        <f>E15</f>
        <v>Mesto Zlaté Moravce</v>
      </c>
      <c r="G117" s="26"/>
      <c r="H117" s="26"/>
      <c r="I117" s="23" t="s">
        <v>27</v>
      </c>
      <c r="J117" s="24" t="str">
        <f>E21</f>
        <v>HESCON s.r.o.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25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30</v>
      </c>
      <c r="J118" s="24" t="str">
        <f>E24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4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134</v>
      </c>
      <c r="D120" s="118" t="s">
        <v>58</v>
      </c>
      <c r="E120" s="118" t="s">
        <v>54</v>
      </c>
      <c r="F120" s="118" t="s">
        <v>55</v>
      </c>
      <c r="G120" s="118" t="s">
        <v>135</v>
      </c>
      <c r="H120" s="118" t="s">
        <v>136</v>
      </c>
      <c r="I120" s="118" t="s">
        <v>137</v>
      </c>
      <c r="J120" s="119" t="s">
        <v>128</v>
      </c>
      <c r="K120" s="120" t="s">
        <v>138</v>
      </c>
      <c r="L120" s="121"/>
      <c r="M120" s="56" t="s">
        <v>1</v>
      </c>
      <c r="N120" s="57" t="s">
        <v>37</v>
      </c>
      <c r="O120" s="57" t="s">
        <v>139</v>
      </c>
      <c r="P120" s="57" t="s">
        <v>140</v>
      </c>
      <c r="Q120" s="57" t="s">
        <v>141</v>
      </c>
      <c r="R120" s="57" t="s">
        <v>142</v>
      </c>
      <c r="S120" s="57" t="s">
        <v>143</v>
      </c>
      <c r="T120" s="58" t="s">
        <v>144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129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P122+P124+P132+P137</f>
        <v>0.94140999999999997</v>
      </c>
      <c r="Q121" s="60"/>
      <c r="R121" s="123">
        <f>R122+R124+R132+R137</f>
        <v>2.0760000000000001E-2</v>
      </c>
      <c r="S121" s="60"/>
      <c r="T121" s="124">
        <f>T122+T124+T132+T137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72</v>
      </c>
      <c r="AU121" s="14" t="s">
        <v>130</v>
      </c>
      <c r="BK121" s="125">
        <f>BK122+BK124+BK132+BK137</f>
        <v>0</v>
      </c>
    </row>
    <row r="122" spans="1:65" s="12" customFormat="1" ht="25.9" customHeight="1">
      <c r="B122" s="126"/>
      <c r="D122" s="127" t="s">
        <v>72</v>
      </c>
      <c r="E122" s="128" t="s">
        <v>773</v>
      </c>
      <c r="F122" s="128" t="s">
        <v>774</v>
      </c>
      <c r="J122" s="129">
        <f>BK122</f>
        <v>0</v>
      </c>
      <c r="L122" s="126"/>
      <c r="M122" s="130"/>
      <c r="N122" s="131"/>
      <c r="O122" s="131"/>
      <c r="P122" s="132">
        <f>P123</f>
        <v>0</v>
      </c>
      <c r="Q122" s="131"/>
      <c r="R122" s="132">
        <f>R123</f>
        <v>0</v>
      </c>
      <c r="S122" s="131"/>
      <c r="T122" s="133">
        <f>T123</f>
        <v>0</v>
      </c>
      <c r="AR122" s="127" t="s">
        <v>81</v>
      </c>
      <c r="AT122" s="134" t="s">
        <v>72</v>
      </c>
      <c r="AU122" s="134" t="s">
        <v>73</v>
      </c>
      <c r="AY122" s="127" t="s">
        <v>147</v>
      </c>
      <c r="BK122" s="135">
        <f>BK123</f>
        <v>0</v>
      </c>
    </row>
    <row r="123" spans="1:65" s="2" customFormat="1" ht="24" customHeight="1">
      <c r="A123" s="26"/>
      <c r="B123" s="138"/>
      <c r="C123" s="139" t="s">
        <v>154</v>
      </c>
      <c r="D123" s="139" t="s">
        <v>149</v>
      </c>
      <c r="E123" s="140" t="s">
        <v>775</v>
      </c>
      <c r="F123" s="141" t="s">
        <v>776</v>
      </c>
      <c r="G123" s="142" t="s">
        <v>284</v>
      </c>
      <c r="H123" s="143">
        <v>110</v>
      </c>
      <c r="I123" s="144"/>
      <c r="J123" s="144">
        <f>ROUND(I123*H123,2)</f>
        <v>0</v>
      </c>
      <c r="K123" s="145"/>
      <c r="L123" s="27"/>
      <c r="M123" s="146" t="s">
        <v>1</v>
      </c>
      <c r="N123" s="147" t="s">
        <v>39</v>
      </c>
      <c r="O123" s="148">
        <v>0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153</v>
      </c>
      <c r="AT123" s="150" t="s">
        <v>149</v>
      </c>
      <c r="AU123" s="150" t="s">
        <v>81</v>
      </c>
      <c r="AY123" s="14" t="s">
        <v>147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4" t="s">
        <v>154</v>
      </c>
      <c r="BK123" s="151">
        <f>ROUND(I123*H123,2)</f>
        <v>0</v>
      </c>
      <c r="BL123" s="14" t="s">
        <v>153</v>
      </c>
      <c r="BM123" s="150" t="s">
        <v>154</v>
      </c>
    </row>
    <row r="124" spans="1:65" s="12" customFormat="1" ht="25.9" customHeight="1">
      <c r="B124" s="126"/>
      <c r="D124" s="127" t="s">
        <v>72</v>
      </c>
      <c r="E124" s="128" t="s">
        <v>777</v>
      </c>
      <c r="F124" s="128" t="s">
        <v>778</v>
      </c>
      <c r="J124" s="129">
        <f>BK124</f>
        <v>0</v>
      </c>
      <c r="L124" s="126"/>
      <c r="M124" s="130"/>
      <c r="N124" s="131"/>
      <c r="O124" s="131"/>
      <c r="P124" s="132">
        <f>SUM(P125:P131)</f>
        <v>0</v>
      </c>
      <c r="Q124" s="131"/>
      <c r="R124" s="132">
        <f>SUM(R125:R131)</f>
        <v>0</v>
      </c>
      <c r="S124" s="131"/>
      <c r="T124" s="133">
        <f>SUM(T125:T131)</f>
        <v>0</v>
      </c>
      <c r="AR124" s="127" t="s">
        <v>81</v>
      </c>
      <c r="AT124" s="134" t="s">
        <v>72</v>
      </c>
      <c r="AU124" s="134" t="s">
        <v>73</v>
      </c>
      <c r="AY124" s="127" t="s">
        <v>147</v>
      </c>
      <c r="BK124" s="135">
        <f>SUM(BK125:BK131)</f>
        <v>0</v>
      </c>
    </row>
    <row r="125" spans="1:65" s="2" customFormat="1" ht="16.5" customHeight="1">
      <c r="A125" s="26"/>
      <c r="B125" s="138"/>
      <c r="C125" s="139" t="s">
        <v>153</v>
      </c>
      <c r="D125" s="139" t="s">
        <v>149</v>
      </c>
      <c r="E125" s="140" t="s">
        <v>779</v>
      </c>
      <c r="F125" s="141" t="s">
        <v>780</v>
      </c>
      <c r="G125" s="142" t="s">
        <v>301</v>
      </c>
      <c r="H125" s="143">
        <v>1</v>
      </c>
      <c r="I125" s="144"/>
      <c r="J125" s="144">
        <f t="shared" ref="J125:J131" si="0">ROUND(I125*H125,2)</f>
        <v>0</v>
      </c>
      <c r="K125" s="145"/>
      <c r="L125" s="27"/>
      <c r="M125" s="146" t="s">
        <v>1</v>
      </c>
      <c r="N125" s="147" t="s">
        <v>39</v>
      </c>
      <c r="O125" s="148">
        <v>0</v>
      </c>
      <c r="P125" s="148">
        <f t="shared" ref="P125:P131" si="1">O125*H125</f>
        <v>0</v>
      </c>
      <c r="Q125" s="148">
        <v>0</v>
      </c>
      <c r="R125" s="148">
        <f t="shared" ref="R125:R131" si="2">Q125*H125</f>
        <v>0</v>
      </c>
      <c r="S125" s="148">
        <v>0</v>
      </c>
      <c r="T125" s="149">
        <f t="shared" ref="T125:T131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153</v>
      </c>
      <c r="AT125" s="150" t="s">
        <v>149</v>
      </c>
      <c r="AU125" s="150" t="s">
        <v>81</v>
      </c>
      <c r="AY125" s="14" t="s">
        <v>147</v>
      </c>
      <c r="BE125" s="151">
        <f t="shared" ref="BE125:BE131" si="4">IF(N125="základná",J125,0)</f>
        <v>0</v>
      </c>
      <c r="BF125" s="151">
        <f t="shared" ref="BF125:BF131" si="5">IF(N125="znížená",J125,0)</f>
        <v>0</v>
      </c>
      <c r="BG125" s="151">
        <f t="shared" ref="BG125:BG131" si="6">IF(N125="zákl. prenesená",J125,0)</f>
        <v>0</v>
      </c>
      <c r="BH125" s="151">
        <f t="shared" ref="BH125:BH131" si="7">IF(N125="zníž. prenesená",J125,0)</f>
        <v>0</v>
      </c>
      <c r="BI125" s="151">
        <f t="shared" ref="BI125:BI131" si="8">IF(N125="nulová",J125,0)</f>
        <v>0</v>
      </c>
      <c r="BJ125" s="14" t="s">
        <v>154</v>
      </c>
      <c r="BK125" s="151">
        <f t="shared" ref="BK125:BK131" si="9">ROUND(I125*H125,2)</f>
        <v>0</v>
      </c>
      <c r="BL125" s="14" t="s">
        <v>153</v>
      </c>
      <c r="BM125" s="150" t="s">
        <v>153</v>
      </c>
    </row>
    <row r="126" spans="1:65" s="196" customFormat="1" ht="16.5" customHeight="1">
      <c r="A126" s="182"/>
      <c r="B126" s="183"/>
      <c r="C126" s="184" t="s">
        <v>159</v>
      </c>
      <c r="D126" s="184" t="s">
        <v>149</v>
      </c>
      <c r="E126" s="185" t="s">
        <v>781</v>
      </c>
      <c r="F126" s="186" t="s">
        <v>782</v>
      </c>
      <c r="G126" s="187" t="s">
        <v>301</v>
      </c>
      <c r="H126" s="188">
        <v>1</v>
      </c>
      <c r="I126" s="189"/>
      <c r="J126" s="189">
        <f t="shared" si="0"/>
        <v>0</v>
      </c>
      <c r="K126" s="190"/>
      <c r="L126" s="191"/>
      <c r="M126" s="192" t="s">
        <v>1</v>
      </c>
      <c r="N126" s="193" t="s">
        <v>39</v>
      </c>
      <c r="O126" s="194">
        <v>0</v>
      </c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R126" s="197" t="s">
        <v>153</v>
      </c>
      <c r="AT126" s="197" t="s">
        <v>149</v>
      </c>
      <c r="AU126" s="197" t="s">
        <v>81</v>
      </c>
      <c r="AY126" s="198" t="s">
        <v>147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98" t="s">
        <v>154</v>
      </c>
      <c r="BK126" s="199">
        <f t="shared" si="9"/>
        <v>0</v>
      </c>
      <c r="BL126" s="198" t="s">
        <v>153</v>
      </c>
      <c r="BM126" s="197" t="s">
        <v>163</v>
      </c>
    </row>
    <row r="127" spans="1:65" s="2" customFormat="1" ht="16.5" customHeight="1">
      <c r="A127" s="26"/>
      <c r="B127" s="138"/>
      <c r="C127" s="139" t="s">
        <v>163</v>
      </c>
      <c r="D127" s="139" t="s">
        <v>149</v>
      </c>
      <c r="E127" s="140" t="s">
        <v>783</v>
      </c>
      <c r="F127" s="141" t="s">
        <v>784</v>
      </c>
      <c r="G127" s="142" t="s">
        <v>301</v>
      </c>
      <c r="H127" s="143">
        <v>3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39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153</v>
      </c>
      <c r="AT127" s="150" t="s">
        <v>149</v>
      </c>
      <c r="AU127" s="150" t="s">
        <v>81</v>
      </c>
      <c r="AY127" s="14" t="s">
        <v>147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154</v>
      </c>
      <c r="BK127" s="151">
        <f t="shared" si="9"/>
        <v>0</v>
      </c>
      <c r="BL127" s="14" t="s">
        <v>153</v>
      </c>
      <c r="BM127" s="150" t="s">
        <v>173</v>
      </c>
    </row>
    <row r="128" spans="1:65" s="2" customFormat="1" ht="16.5" customHeight="1">
      <c r="A128" s="26"/>
      <c r="B128" s="138"/>
      <c r="C128" s="139" t="s">
        <v>165</v>
      </c>
      <c r="D128" s="139" t="s">
        <v>149</v>
      </c>
      <c r="E128" s="140" t="s">
        <v>785</v>
      </c>
      <c r="F128" s="141" t="s">
        <v>786</v>
      </c>
      <c r="G128" s="142" t="s">
        <v>301</v>
      </c>
      <c r="H128" s="143">
        <v>2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39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153</v>
      </c>
      <c r="AT128" s="150" t="s">
        <v>149</v>
      </c>
      <c r="AU128" s="150" t="s">
        <v>81</v>
      </c>
      <c r="AY128" s="14" t="s">
        <v>147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154</v>
      </c>
      <c r="BK128" s="151">
        <f t="shared" si="9"/>
        <v>0</v>
      </c>
      <c r="BL128" s="14" t="s">
        <v>153</v>
      </c>
      <c r="BM128" s="150" t="s">
        <v>550</v>
      </c>
    </row>
    <row r="129" spans="1:65" s="2" customFormat="1" ht="16.5" customHeight="1">
      <c r="A129" s="26"/>
      <c r="B129" s="138"/>
      <c r="C129" s="139" t="s">
        <v>173</v>
      </c>
      <c r="D129" s="139" t="s">
        <v>149</v>
      </c>
      <c r="E129" s="140" t="s">
        <v>787</v>
      </c>
      <c r="F129" s="141" t="s">
        <v>788</v>
      </c>
      <c r="G129" s="142" t="s">
        <v>301</v>
      </c>
      <c r="H129" s="143">
        <v>1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39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153</v>
      </c>
      <c r="AT129" s="150" t="s">
        <v>149</v>
      </c>
      <c r="AU129" s="150" t="s">
        <v>81</v>
      </c>
      <c r="AY129" s="14" t="s">
        <v>147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154</v>
      </c>
      <c r="BK129" s="151">
        <f t="shared" si="9"/>
        <v>0</v>
      </c>
      <c r="BL129" s="14" t="s">
        <v>153</v>
      </c>
      <c r="BM129" s="150" t="s">
        <v>218</v>
      </c>
    </row>
    <row r="130" spans="1:65" s="2" customFormat="1" ht="16.5" customHeight="1">
      <c r="A130" s="26"/>
      <c r="B130" s="138"/>
      <c r="C130" s="139" t="s">
        <v>169</v>
      </c>
      <c r="D130" s="139" t="s">
        <v>149</v>
      </c>
      <c r="E130" s="140" t="s">
        <v>789</v>
      </c>
      <c r="F130" s="141" t="s">
        <v>790</v>
      </c>
      <c r="G130" s="142" t="s">
        <v>301</v>
      </c>
      <c r="H130" s="143">
        <v>1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39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153</v>
      </c>
      <c r="AT130" s="150" t="s">
        <v>149</v>
      </c>
      <c r="AU130" s="150" t="s">
        <v>81</v>
      </c>
      <c r="AY130" s="14" t="s">
        <v>147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154</v>
      </c>
      <c r="BK130" s="151">
        <f t="shared" si="9"/>
        <v>0</v>
      </c>
      <c r="BL130" s="14" t="s">
        <v>153</v>
      </c>
      <c r="BM130" s="150" t="s">
        <v>226</v>
      </c>
    </row>
    <row r="131" spans="1:65" s="2" customFormat="1" ht="16.5" customHeight="1">
      <c r="A131" s="26"/>
      <c r="B131" s="138"/>
      <c r="C131" s="139" t="s">
        <v>550</v>
      </c>
      <c r="D131" s="139" t="s">
        <v>149</v>
      </c>
      <c r="E131" s="140" t="s">
        <v>791</v>
      </c>
      <c r="F131" s="141" t="s">
        <v>792</v>
      </c>
      <c r="G131" s="142" t="s">
        <v>301</v>
      </c>
      <c r="H131" s="143">
        <v>2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39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153</v>
      </c>
      <c r="AT131" s="150" t="s">
        <v>149</v>
      </c>
      <c r="AU131" s="150" t="s">
        <v>81</v>
      </c>
      <c r="AY131" s="14" t="s">
        <v>147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154</v>
      </c>
      <c r="BK131" s="151">
        <f t="shared" si="9"/>
        <v>0</v>
      </c>
      <c r="BL131" s="14" t="s">
        <v>153</v>
      </c>
      <c r="BM131" s="150" t="s">
        <v>234</v>
      </c>
    </row>
    <row r="132" spans="1:65" s="12" customFormat="1" ht="25.9" customHeight="1">
      <c r="B132" s="126"/>
      <c r="D132" s="127" t="s">
        <v>72</v>
      </c>
      <c r="E132" s="128" t="s">
        <v>793</v>
      </c>
      <c r="F132" s="128" t="s">
        <v>794</v>
      </c>
      <c r="J132" s="129">
        <f>BK132</f>
        <v>0</v>
      </c>
      <c r="L132" s="126"/>
      <c r="M132" s="130"/>
      <c r="N132" s="131"/>
      <c r="O132" s="131"/>
      <c r="P132" s="132">
        <f>SUM(P133:P136)</f>
        <v>0</v>
      </c>
      <c r="Q132" s="131"/>
      <c r="R132" s="132">
        <f>SUM(R133:R136)</f>
        <v>0</v>
      </c>
      <c r="S132" s="131"/>
      <c r="T132" s="133">
        <f>SUM(T133:T136)</f>
        <v>0</v>
      </c>
      <c r="AR132" s="127" t="s">
        <v>81</v>
      </c>
      <c r="AT132" s="134" t="s">
        <v>72</v>
      </c>
      <c r="AU132" s="134" t="s">
        <v>73</v>
      </c>
      <c r="AY132" s="127" t="s">
        <v>147</v>
      </c>
      <c r="BK132" s="135">
        <f>SUM(BK133:BK136)</f>
        <v>0</v>
      </c>
    </row>
    <row r="133" spans="1:65" s="2" customFormat="1" ht="16.5" customHeight="1">
      <c r="A133" s="26"/>
      <c r="B133" s="138"/>
      <c r="C133" s="139" t="s">
        <v>214</v>
      </c>
      <c r="D133" s="139" t="s">
        <v>149</v>
      </c>
      <c r="E133" s="140" t="s">
        <v>795</v>
      </c>
      <c r="F133" s="141" t="s">
        <v>796</v>
      </c>
      <c r="G133" s="142" t="s">
        <v>301</v>
      </c>
      <c r="H133" s="143">
        <v>1</v>
      </c>
      <c r="I133" s="144"/>
      <c r="J133" s="144">
        <f>ROUND(I133*H133,2)</f>
        <v>0</v>
      </c>
      <c r="K133" s="145"/>
      <c r="L133" s="27"/>
      <c r="M133" s="146" t="s">
        <v>1</v>
      </c>
      <c r="N133" s="147" t="s">
        <v>39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153</v>
      </c>
      <c r="AT133" s="150" t="s">
        <v>149</v>
      </c>
      <c r="AU133" s="150" t="s">
        <v>81</v>
      </c>
      <c r="AY133" s="14" t="s">
        <v>147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154</v>
      </c>
      <c r="BK133" s="151">
        <f>ROUND(I133*H133,2)</f>
        <v>0</v>
      </c>
      <c r="BL133" s="14" t="s">
        <v>153</v>
      </c>
      <c r="BM133" s="150" t="s">
        <v>242</v>
      </c>
    </row>
    <row r="134" spans="1:65" s="2" customFormat="1" ht="16.5" customHeight="1">
      <c r="A134" s="26"/>
      <c r="B134" s="138"/>
      <c r="C134" s="139" t="s">
        <v>218</v>
      </c>
      <c r="D134" s="139" t="s">
        <v>149</v>
      </c>
      <c r="E134" s="140" t="s">
        <v>797</v>
      </c>
      <c r="F134" s="141" t="s">
        <v>798</v>
      </c>
      <c r="G134" s="142" t="s">
        <v>301</v>
      </c>
      <c r="H134" s="143">
        <v>1</v>
      </c>
      <c r="I134" s="144"/>
      <c r="J134" s="144">
        <f>ROUND(I134*H134,2)</f>
        <v>0</v>
      </c>
      <c r="K134" s="145"/>
      <c r="L134" s="27"/>
      <c r="M134" s="146" t="s">
        <v>1</v>
      </c>
      <c r="N134" s="147" t="s">
        <v>39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153</v>
      </c>
      <c r="AT134" s="150" t="s">
        <v>149</v>
      </c>
      <c r="AU134" s="150" t="s">
        <v>81</v>
      </c>
      <c r="AY134" s="14" t="s">
        <v>147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4" t="s">
        <v>154</v>
      </c>
      <c r="BK134" s="151">
        <f>ROUND(I134*H134,2)</f>
        <v>0</v>
      </c>
      <c r="BL134" s="14" t="s">
        <v>153</v>
      </c>
      <c r="BM134" s="150" t="s">
        <v>7</v>
      </c>
    </row>
    <row r="135" spans="1:65" s="2" customFormat="1" ht="16.5" customHeight="1">
      <c r="A135" s="26"/>
      <c r="B135" s="138"/>
      <c r="C135" s="139" t="s">
        <v>226</v>
      </c>
      <c r="D135" s="139" t="s">
        <v>149</v>
      </c>
      <c r="E135" s="140" t="s">
        <v>799</v>
      </c>
      <c r="F135" s="141" t="s">
        <v>800</v>
      </c>
      <c r="G135" s="142" t="s">
        <v>284</v>
      </c>
      <c r="H135" s="143">
        <v>110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39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153</v>
      </c>
      <c r="AT135" s="150" t="s">
        <v>149</v>
      </c>
      <c r="AU135" s="150" t="s">
        <v>81</v>
      </c>
      <c r="AY135" s="14" t="s">
        <v>147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154</v>
      </c>
      <c r="BK135" s="151">
        <f>ROUND(I135*H135,2)</f>
        <v>0</v>
      </c>
      <c r="BL135" s="14" t="s">
        <v>153</v>
      </c>
      <c r="BM135" s="150" t="s">
        <v>266</v>
      </c>
    </row>
    <row r="136" spans="1:65" s="2" customFormat="1" ht="16.5" customHeight="1">
      <c r="A136" s="26"/>
      <c r="B136" s="138"/>
      <c r="C136" s="139" t="s">
        <v>231</v>
      </c>
      <c r="D136" s="139" t="s">
        <v>149</v>
      </c>
      <c r="E136" s="140" t="s">
        <v>801</v>
      </c>
      <c r="F136" s="141" t="s">
        <v>802</v>
      </c>
      <c r="G136" s="142" t="s">
        <v>152</v>
      </c>
      <c r="H136" s="143">
        <v>457</v>
      </c>
      <c r="I136" s="144"/>
      <c r="J136" s="144">
        <f>ROUND(I136*H136,2)</f>
        <v>0</v>
      </c>
      <c r="K136" s="145"/>
      <c r="L136" s="27"/>
      <c r="M136" s="146" t="s">
        <v>1</v>
      </c>
      <c r="N136" s="147" t="s">
        <v>39</v>
      </c>
      <c r="O136" s="148">
        <v>0</v>
      </c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149</v>
      </c>
      <c r="AU136" s="150" t="s">
        <v>81</v>
      </c>
      <c r="AY136" s="14" t="s">
        <v>147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4" t="s">
        <v>154</v>
      </c>
      <c r="BK136" s="151">
        <f>ROUND(I136*H136,2)</f>
        <v>0</v>
      </c>
      <c r="BL136" s="14" t="s">
        <v>153</v>
      </c>
      <c r="BM136" s="150" t="s">
        <v>269</v>
      </c>
    </row>
    <row r="137" spans="1:65" s="12" customFormat="1" ht="25.9" customHeight="1">
      <c r="B137" s="126"/>
      <c r="D137" s="127" t="s">
        <v>72</v>
      </c>
      <c r="E137" s="128" t="s">
        <v>277</v>
      </c>
      <c r="F137" s="128" t="s">
        <v>278</v>
      </c>
      <c r="J137" s="129">
        <f>BK137</f>
        <v>0</v>
      </c>
      <c r="L137" s="126"/>
      <c r="M137" s="130"/>
      <c r="N137" s="131"/>
      <c r="O137" s="131"/>
      <c r="P137" s="132">
        <f>P138</f>
        <v>0.94140999999999997</v>
      </c>
      <c r="Q137" s="131"/>
      <c r="R137" s="132">
        <f>R138</f>
        <v>2.0760000000000001E-2</v>
      </c>
      <c r="S137" s="131"/>
      <c r="T137" s="133">
        <f>T138</f>
        <v>0</v>
      </c>
      <c r="AR137" s="127" t="s">
        <v>154</v>
      </c>
      <c r="AT137" s="134" t="s">
        <v>72</v>
      </c>
      <c r="AU137" s="134" t="s">
        <v>73</v>
      </c>
      <c r="AY137" s="127" t="s">
        <v>147</v>
      </c>
      <c r="BK137" s="135">
        <f>BK138</f>
        <v>0</v>
      </c>
    </row>
    <row r="138" spans="1:65" s="12" customFormat="1" ht="22.9" customHeight="1">
      <c r="B138" s="126"/>
      <c r="D138" s="127" t="s">
        <v>72</v>
      </c>
      <c r="E138" s="136" t="s">
        <v>803</v>
      </c>
      <c r="F138" s="136" t="s">
        <v>804</v>
      </c>
      <c r="J138" s="137">
        <f>BK138</f>
        <v>0</v>
      </c>
      <c r="L138" s="126"/>
      <c r="M138" s="130"/>
      <c r="N138" s="131"/>
      <c r="O138" s="131"/>
      <c r="P138" s="132">
        <f>SUM(P139:P140)</f>
        <v>0.94140999999999997</v>
      </c>
      <c r="Q138" s="131"/>
      <c r="R138" s="132">
        <f>SUM(R139:R140)</f>
        <v>2.0760000000000001E-2</v>
      </c>
      <c r="S138" s="131"/>
      <c r="T138" s="133">
        <f>SUM(T139:T140)</f>
        <v>0</v>
      </c>
      <c r="AR138" s="127" t="s">
        <v>154</v>
      </c>
      <c r="AT138" s="134" t="s">
        <v>72</v>
      </c>
      <c r="AU138" s="134" t="s">
        <v>81</v>
      </c>
      <c r="AY138" s="127" t="s">
        <v>147</v>
      </c>
      <c r="BK138" s="135">
        <f>SUM(BK139:BK140)</f>
        <v>0</v>
      </c>
    </row>
    <row r="139" spans="1:65" s="2" customFormat="1" ht="24" customHeight="1">
      <c r="A139" s="26"/>
      <c r="B139" s="138"/>
      <c r="C139" s="139" t="s">
        <v>234</v>
      </c>
      <c r="D139" s="139" t="s">
        <v>149</v>
      </c>
      <c r="E139" s="140" t="s">
        <v>805</v>
      </c>
      <c r="F139" s="141" t="s">
        <v>806</v>
      </c>
      <c r="G139" s="142" t="s">
        <v>807</v>
      </c>
      <c r="H139" s="143">
        <v>1</v>
      </c>
      <c r="I139" s="144"/>
      <c r="J139" s="144">
        <f>ROUND(I139*H139,2)</f>
        <v>0</v>
      </c>
      <c r="K139" s="145"/>
      <c r="L139" s="27"/>
      <c r="M139" s="146" t="s">
        <v>1</v>
      </c>
      <c r="N139" s="147" t="s">
        <v>39</v>
      </c>
      <c r="O139" s="148">
        <v>0.94140999999999997</v>
      </c>
      <c r="P139" s="148">
        <f>O139*H139</f>
        <v>0.94140999999999997</v>
      </c>
      <c r="Q139" s="148">
        <v>2.5999999999999998E-4</v>
      </c>
      <c r="R139" s="148">
        <f>Q139*H139</f>
        <v>2.5999999999999998E-4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234</v>
      </c>
      <c r="AT139" s="150" t="s">
        <v>149</v>
      </c>
      <c r="AU139" s="150" t="s">
        <v>154</v>
      </c>
      <c r="AY139" s="14" t="s">
        <v>147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4" t="s">
        <v>154</v>
      </c>
      <c r="BK139" s="151">
        <f>ROUND(I139*H139,2)</f>
        <v>0</v>
      </c>
      <c r="BL139" s="14" t="s">
        <v>234</v>
      </c>
      <c r="BM139" s="150" t="s">
        <v>808</v>
      </c>
    </row>
    <row r="140" spans="1:65" s="2" customFormat="1" ht="36" customHeight="1">
      <c r="A140" s="26"/>
      <c r="B140" s="138"/>
      <c r="C140" s="156" t="s">
        <v>238</v>
      </c>
      <c r="D140" s="156" t="s">
        <v>227</v>
      </c>
      <c r="E140" s="157" t="s">
        <v>809</v>
      </c>
      <c r="F140" s="158" t="s">
        <v>810</v>
      </c>
      <c r="G140" s="159" t="s">
        <v>301</v>
      </c>
      <c r="H140" s="160">
        <v>1</v>
      </c>
      <c r="I140" s="161"/>
      <c r="J140" s="161">
        <f>ROUND(I140*H140,2)</f>
        <v>0</v>
      </c>
      <c r="K140" s="162"/>
      <c r="L140" s="163"/>
      <c r="M140" s="170" t="s">
        <v>1</v>
      </c>
      <c r="N140" s="171" t="s">
        <v>39</v>
      </c>
      <c r="O140" s="154">
        <v>0</v>
      </c>
      <c r="P140" s="154">
        <f>O140*H140</f>
        <v>0</v>
      </c>
      <c r="Q140" s="154">
        <v>2.0500000000000001E-2</v>
      </c>
      <c r="R140" s="154">
        <f>Q140*H140</f>
        <v>2.0500000000000001E-2</v>
      </c>
      <c r="S140" s="154">
        <v>0</v>
      </c>
      <c r="T140" s="155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293</v>
      </c>
      <c r="AT140" s="150" t="s">
        <v>227</v>
      </c>
      <c r="AU140" s="150" t="s">
        <v>154</v>
      </c>
      <c r="AY140" s="14" t="s">
        <v>147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4" t="s">
        <v>154</v>
      </c>
      <c r="BK140" s="151">
        <f>ROUND(I140*H140,2)</f>
        <v>0</v>
      </c>
      <c r="BL140" s="14" t="s">
        <v>234</v>
      </c>
      <c r="BM140" s="150" t="s">
        <v>811</v>
      </c>
    </row>
    <row r="141" spans="1:65" s="2" customFormat="1" ht="7" customHeight="1">
      <c r="A141" s="26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27"/>
      <c r="M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</sheetData>
  <autoFilter ref="C120:K14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 101 - HTÚ</vt:lpstr>
      <vt:lpstr>SO 102 - HALA PRE DRVIĆ</vt:lpstr>
      <vt:lpstr>SO 103 - KOMPOSTOVACIA PL...</vt:lpstr>
      <vt:lpstr>SO 105 - OPORNÝ MÚR</vt:lpstr>
      <vt:lpstr>SO 107 - CESTNÁ VÁHA</vt:lpstr>
      <vt:lpstr>SO 201 - SPEVNENÉ PLOCHY</vt:lpstr>
      <vt:lpstr>SO 202 - VNÚTROAREÁLOVÁ P...</vt:lpstr>
      <vt:lpstr>SO 301 - AREÁLOVÝ ROZVOD ...</vt:lpstr>
      <vt:lpstr>S0 401 - SO 402 - AREÁLOV...</vt:lpstr>
      <vt:lpstr>SO 601 - NN AREÁLOVÝ ROZVOD</vt:lpstr>
      <vt:lpstr>SO 602 - AREÁLOVÉ VONKAJŠ...</vt:lpstr>
      <vt:lpstr>SO 603 - ÚPRAVA VNÚTROARE...</vt:lpstr>
      <vt:lpstr>PS 01 - PREVÁDZKOVÉ ROZVO...</vt:lpstr>
      <vt:lpstr>PS 02 - MERANIE A REGULÁCIA</vt:lpstr>
      <vt:lpstr>'PS 01 - PREVÁDZKOVÉ ROZVO...'!Názvy_tlače</vt:lpstr>
      <vt:lpstr>'PS 02 - MERANIE A REGULÁCIA'!Názvy_tlače</vt:lpstr>
      <vt:lpstr>'Rekapitulácia stavby'!Názvy_tlače</vt:lpstr>
      <vt:lpstr>'S0 401 - SO 402 - AREÁLOV...'!Názvy_tlače</vt:lpstr>
      <vt:lpstr>'SO 101 - HTÚ'!Názvy_tlače</vt:lpstr>
      <vt:lpstr>'SO 102 - HALA PRE DRVIĆ'!Názvy_tlače</vt:lpstr>
      <vt:lpstr>'SO 103 - KOMPOSTOVACIA PL...'!Názvy_tlače</vt:lpstr>
      <vt:lpstr>'SO 105 - OPORNÝ MÚR'!Názvy_tlače</vt:lpstr>
      <vt:lpstr>'SO 107 - CESTNÁ VÁHA'!Názvy_tlače</vt:lpstr>
      <vt:lpstr>'SO 201 - SPEVNENÉ PLOCHY'!Názvy_tlače</vt:lpstr>
      <vt:lpstr>'SO 202 - VNÚTROAREÁLOVÁ P...'!Názvy_tlače</vt:lpstr>
      <vt:lpstr>'SO 301 - AREÁLOVÝ ROZVOD ...'!Názvy_tlače</vt:lpstr>
      <vt:lpstr>'SO 601 - NN AREÁLOVÝ ROZVOD'!Názvy_tlače</vt:lpstr>
      <vt:lpstr>'SO 602 - AREÁLOVÉ VONKAJŠ...'!Názvy_tlače</vt:lpstr>
      <vt:lpstr>'SO 603 - ÚPRAVA VNÚTROARE...'!Názvy_tlače</vt:lpstr>
      <vt:lpstr>'PS 01 - PREVÁDZKOVÉ ROZVO...'!Oblasť_tlače</vt:lpstr>
      <vt:lpstr>'PS 02 - MERANIE A REGULÁCIA'!Oblasť_tlače</vt:lpstr>
      <vt:lpstr>'Rekapitulácia stavby'!Oblasť_tlače</vt:lpstr>
      <vt:lpstr>'S0 401 - SO 402 - AREÁLOV...'!Oblasť_tlače</vt:lpstr>
      <vt:lpstr>'SO 101 - HTÚ'!Oblasť_tlače</vt:lpstr>
      <vt:lpstr>'SO 102 - HALA PRE DRVIĆ'!Oblasť_tlače</vt:lpstr>
      <vt:lpstr>'SO 103 - KOMPOSTOVACIA PL...'!Oblasť_tlače</vt:lpstr>
      <vt:lpstr>'SO 105 - OPORNÝ MÚR'!Oblasť_tlače</vt:lpstr>
      <vt:lpstr>'SO 107 - CESTNÁ VÁHA'!Oblasť_tlače</vt:lpstr>
      <vt:lpstr>'SO 201 - SPEVNENÉ PLOCHY'!Oblasť_tlače</vt:lpstr>
      <vt:lpstr>'SO 202 - VNÚTROAREÁLOVÁ P...'!Oblasť_tlače</vt:lpstr>
      <vt:lpstr>'SO 301 - AREÁLOVÝ ROZVOD ...'!Oblasť_tlače</vt:lpstr>
      <vt:lpstr>'SO 601 - NN AREÁLOVÝ ROZVOD'!Oblasť_tlače</vt:lpstr>
      <vt:lpstr>'SO 602 - AREÁLOVÉ VONKAJŠ...'!Oblasť_tlače</vt:lpstr>
      <vt:lpstr>'SO 603 - ÚPRAVA VNÚTROARE...'!Oblasť_tlače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Hornok (HICO, s.r.o.)</dc:creator>
  <cp:lastModifiedBy>admin</cp:lastModifiedBy>
  <dcterms:created xsi:type="dcterms:W3CDTF">2020-01-30T07:58:04Z</dcterms:created>
  <dcterms:modified xsi:type="dcterms:W3CDTF">2020-06-09T18:25:56Z</dcterms:modified>
</cp:coreProperties>
</file>